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D:\x\Silnice\Nymburk\DPS\VV\28012024\"/>
    </mc:Choice>
  </mc:AlternateContent>
  <xr:revisionPtr revIDLastSave="0" documentId="13_ncr:1_{5BDBC907-5F84-407B-A84F-51F0731F55CA}" xr6:coauthVersionLast="47" xr6:coauthVersionMax="47" xr10:uidLastSave="{00000000-0000-0000-0000-000000000000}"/>
  <bookViews>
    <workbookView xWindow="42720" yWindow="4320" windowWidth="38700" windowHeight="15225" xr2:uid="{00000000-000D-0000-FFFF-FFFF00000000}"/>
  </bookViews>
  <sheets>
    <sheet name="Rekapitulace stavby" sheetId="1" r:id="rId1"/>
    <sheet name="676-18-1-0 - Vedlejší a o..." sheetId="2" r:id="rId2"/>
    <sheet name="676-18-1-1 - SO 101 Stezk..." sheetId="3" r:id="rId3"/>
    <sheet name="676-18-1-2 - SO 101 Stezk..." sheetId="4" r:id="rId4"/>
    <sheet name="676-18-1-3 - SO 202 Lávka" sheetId="5" r:id="rId5"/>
  </sheets>
  <definedNames>
    <definedName name="_xlnm._FilterDatabase" localSheetId="1" hidden="1">'676-18-1-0 - Vedlejší a o...'!$C$83:$K$125</definedName>
    <definedName name="_xlnm._FilterDatabase" localSheetId="2" hidden="1">'676-18-1-1 - SO 101 Stezk...'!$C$88:$K$387</definedName>
    <definedName name="_xlnm._FilterDatabase" localSheetId="3" hidden="1">'676-18-1-2 - SO 101 Stezk...'!$C$84:$K$272</definedName>
    <definedName name="_xlnm._FilterDatabase" localSheetId="4" hidden="1">'676-18-1-3 - SO 202 Lávka'!$C$84:$K$240</definedName>
    <definedName name="_xlnm.Print_Titles" localSheetId="1">'676-18-1-0 - Vedlejší a o...'!$83:$83</definedName>
    <definedName name="_xlnm.Print_Titles" localSheetId="2">'676-18-1-1 - SO 101 Stezk...'!$88:$88</definedName>
    <definedName name="_xlnm.Print_Titles" localSheetId="3">'676-18-1-2 - SO 101 Stezk...'!$84:$84</definedName>
    <definedName name="_xlnm.Print_Titles" localSheetId="4">'676-18-1-3 - SO 202 Lávka'!$84:$84</definedName>
    <definedName name="_xlnm.Print_Titles" localSheetId="0">'Rekapitulace stavby'!$52:$52</definedName>
    <definedName name="_xlnm.Print_Area" localSheetId="1">'676-18-1-0 - Vedlejší a o...'!$C$4:$J$39,'676-18-1-0 - Vedlejší a o...'!$C$45:$J$65,'676-18-1-0 - Vedlejší a o...'!$C$71:$K$125</definedName>
    <definedName name="_xlnm.Print_Area" localSheetId="2">'676-18-1-1 - SO 101 Stezk...'!$C$4:$J$39,'676-18-1-1 - SO 101 Stezk...'!$C$45:$J$70,'676-18-1-1 - SO 101 Stezk...'!$C$76:$K$387</definedName>
    <definedName name="_xlnm.Print_Area" localSheetId="3">'676-18-1-2 - SO 101 Stezk...'!$C$4:$J$39,'676-18-1-2 - SO 101 Stezk...'!$C$45:$J$66,'676-18-1-2 - SO 101 Stezk...'!$C$72:$K$272</definedName>
    <definedName name="_xlnm.Print_Area" localSheetId="4">'676-18-1-3 - SO 202 Lávka'!$C$4:$J$39,'676-18-1-3 - SO 202 Lávka'!$C$45:$J$66,'676-18-1-3 - SO 202 Lávka'!$C$72:$K$240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238" i="5"/>
  <c r="BH238" i="5"/>
  <c r="BG238" i="5"/>
  <c r="BF238" i="5"/>
  <c r="T238" i="5"/>
  <c r="R238" i="5"/>
  <c r="P238" i="5"/>
  <c r="BI234" i="5"/>
  <c r="BH234" i="5"/>
  <c r="BG234" i="5"/>
  <c r="BF234" i="5"/>
  <c r="T234" i="5"/>
  <c r="R234" i="5"/>
  <c r="P234" i="5"/>
  <c r="BI228" i="5"/>
  <c r="BH228" i="5"/>
  <c r="BG228" i="5"/>
  <c r="BF228" i="5"/>
  <c r="T228" i="5"/>
  <c r="T227" i="5"/>
  <c r="R228" i="5"/>
  <c r="R227" i="5"/>
  <c r="P228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8" i="5"/>
  <c r="BH138" i="5"/>
  <c r="BG138" i="5"/>
  <c r="BF138" i="5"/>
  <c r="T138" i="5"/>
  <c r="R138" i="5"/>
  <c r="P138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BI121" i="5"/>
  <c r="BH121" i="5"/>
  <c r="BG121" i="5"/>
  <c r="BF121" i="5"/>
  <c r="T121" i="5"/>
  <c r="R121" i="5"/>
  <c r="P121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1" i="5"/>
  <c r="BH101" i="5"/>
  <c r="BG101" i="5"/>
  <c r="BF101" i="5"/>
  <c r="T101" i="5"/>
  <c r="R101" i="5"/>
  <c r="P101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BI88" i="5"/>
  <c r="BH88" i="5"/>
  <c r="BG88" i="5"/>
  <c r="BF88" i="5"/>
  <c r="T88" i="5"/>
  <c r="R88" i="5"/>
  <c r="P88" i="5"/>
  <c r="J81" i="5"/>
  <c r="F81" i="5"/>
  <c r="F79" i="5"/>
  <c r="E77" i="5"/>
  <c r="J54" i="5"/>
  <c r="F54" i="5"/>
  <c r="F52" i="5"/>
  <c r="E50" i="5"/>
  <c r="J24" i="5"/>
  <c r="E24" i="5"/>
  <c r="J55" i="5" s="1"/>
  <c r="J23" i="5"/>
  <c r="J18" i="5"/>
  <c r="E18" i="5"/>
  <c r="F55" i="5"/>
  <c r="J17" i="5"/>
  <c r="J12" i="5"/>
  <c r="J52" i="5" s="1"/>
  <c r="E7" i="5"/>
  <c r="E75" i="5" s="1"/>
  <c r="J37" i="4"/>
  <c r="J36" i="4"/>
  <c r="AY57" i="1"/>
  <c r="J35" i="4"/>
  <c r="AX57" i="1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T247" i="4"/>
  <c r="R248" i="4"/>
  <c r="R247" i="4"/>
  <c r="P248" i="4"/>
  <c r="P247" i="4" s="1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1" i="4"/>
  <c r="BH151" i="4"/>
  <c r="BG151" i="4"/>
  <c r="BF151" i="4"/>
  <c r="T151" i="4"/>
  <c r="R151" i="4"/>
  <c r="P151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3" i="4"/>
  <c r="BH123" i="4"/>
  <c r="BG123" i="4"/>
  <c r="BF123" i="4"/>
  <c r="T123" i="4"/>
  <c r="R123" i="4"/>
  <c r="P123" i="4"/>
  <c r="BI118" i="4"/>
  <c r="BH118" i="4"/>
  <c r="BG118" i="4"/>
  <c r="BF118" i="4"/>
  <c r="T118" i="4"/>
  <c r="R118" i="4"/>
  <c r="P118" i="4"/>
  <c r="BI113" i="4"/>
  <c r="BH113" i="4"/>
  <c r="BG113" i="4"/>
  <c r="BF113" i="4"/>
  <c r="T113" i="4"/>
  <c r="R113" i="4"/>
  <c r="P113" i="4"/>
  <c r="BI108" i="4"/>
  <c r="BH108" i="4"/>
  <c r="BG108" i="4"/>
  <c r="BF108" i="4"/>
  <c r="T108" i="4"/>
  <c r="R108" i="4"/>
  <c r="P108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2" i="4"/>
  <c r="BH92" i="4"/>
  <c r="BG92" i="4"/>
  <c r="BF92" i="4"/>
  <c r="T92" i="4"/>
  <c r="R92" i="4"/>
  <c r="P92" i="4"/>
  <c r="BI88" i="4"/>
  <c r="BH88" i="4"/>
  <c r="BG88" i="4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82" i="4" s="1"/>
  <c r="J17" i="4"/>
  <c r="J12" i="4"/>
  <c r="J79" i="4" s="1"/>
  <c r="E7" i="4"/>
  <c r="E75" i="4" s="1"/>
  <c r="J37" i="3"/>
  <c r="J36" i="3"/>
  <c r="AY56" i="1" s="1"/>
  <c r="J35" i="3"/>
  <c r="AX56" i="1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6" i="3"/>
  <c r="BH376" i="3"/>
  <c r="BG376" i="3"/>
  <c r="BF376" i="3"/>
  <c r="T376" i="3"/>
  <c r="R376" i="3"/>
  <c r="P376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9" i="3"/>
  <c r="BH349" i="3"/>
  <c r="BG349" i="3"/>
  <c r="BF349" i="3"/>
  <c r="T349" i="3"/>
  <c r="R349" i="3"/>
  <c r="P349" i="3"/>
  <c r="BI345" i="3"/>
  <c r="BH345" i="3"/>
  <c r="BG345" i="3"/>
  <c r="BF345" i="3"/>
  <c r="T345" i="3"/>
  <c r="T344" i="3"/>
  <c r="R345" i="3"/>
  <c r="R344" i="3"/>
  <c r="P345" i="3"/>
  <c r="P344" i="3" s="1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5" i="3"/>
  <c r="BH255" i="3"/>
  <c r="BG255" i="3"/>
  <c r="BF255" i="3"/>
  <c r="T255" i="3"/>
  <c r="R255" i="3"/>
  <c r="P255" i="3"/>
  <c r="BI249" i="3"/>
  <c r="BH249" i="3"/>
  <c r="BG249" i="3"/>
  <c r="BF249" i="3"/>
  <c r="T249" i="3"/>
  <c r="R249" i="3"/>
  <c r="P249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5" i="3"/>
  <c r="BH205" i="3"/>
  <c r="BG205" i="3"/>
  <c r="BF205" i="3"/>
  <c r="T205" i="3"/>
  <c r="T204" i="3" s="1"/>
  <c r="R205" i="3"/>
  <c r="R204" i="3"/>
  <c r="P205" i="3"/>
  <c r="P204" i="3"/>
  <c r="BI201" i="3"/>
  <c r="BH201" i="3"/>
  <c r="BG201" i="3"/>
  <c r="BF201" i="3"/>
  <c r="T201" i="3"/>
  <c r="R201" i="3"/>
  <c r="P201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J86" i="3"/>
  <c r="J85" i="3"/>
  <c r="F85" i="3"/>
  <c r="F83" i="3"/>
  <c r="E81" i="3"/>
  <c r="J55" i="3"/>
  <c r="J54" i="3"/>
  <c r="F54" i="3"/>
  <c r="F52" i="3"/>
  <c r="E50" i="3"/>
  <c r="J18" i="3"/>
  <c r="E18" i="3"/>
  <c r="F86" i="3"/>
  <c r="J17" i="3"/>
  <c r="J12" i="3"/>
  <c r="J83" i="3" s="1"/>
  <c r="E7" i="3"/>
  <c r="E79" i="3" s="1"/>
  <c r="J37" i="2"/>
  <c r="J36" i="2"/>
  <c r="AY55" i="1"/>
  <c r="J35" i="2"/>
  <c r="AX55" i="1" s="1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81" i="2"/>
  <c r="J17" i="2"/>
  <c r="J12" i="2"/>
  <c r="J78" i="2" s="1"/>
  <c r="E7" i="2"/>
  <c r="E48" i="2" s="1"/>
  <c r="L50" i="1"/>
  <c r="AM50" i="1"/>
  <c r="AM49" i="1"/>
  <c r="L49" i="1"/>
  <c r="AM47" i="1"/>
  <c r="L47" i="1"/>
  <c r="L45" i="1"/>
  <c r="L44" i="1"/>
  <c r="BK114" i="2"/>
  <c r="J100" i="2"/>
  <c r="J357" i="3"/>
  <c r="BK277" i="3"/>
  <c r="J153" i="3"/>
  <c r="J362" i="3"/>
  <c r="J260" i="3"/>
  <c r="BK145" i="3"/>
  <c r="BK255" i="3"/>
  <c r="BK230" i="3"/>
  <c r="J96" i="3"/>
  <c r="J123" i="4"/>
  <c r="J212" i="4"/>
  <c r="BK206" i="4"/>
  <c r="J260" i="4"/>
  <c r="J88" i="4"/>
  <c r="J151" i="5"/>
  <c r="J191" i="5"/>
  <c r="J234" i="5"/>
  <c r="J133" i="5"/>
  <c r="J116" i="2"/>
  <c r="J91" i="2"/>
  <c r="BK239" i="3"/>
  <c r="BK128" i="3"/>
  <c r="BK304" i="3"/>
  <c r="J226" i="3"/>
  <c r="BK120" i="3"/>
  <c r="BK260" i="3"/>
  <c r="J136" i="3"/>
  <c r="BK96" i="5"/>
  <c r="J96" i="5"/>
  <c r="J212" i="5"/>
  <c r="BK185" i="5"/>
  <c r="J167" i="5"/>
  <c r="J129" i="5"/>
  <c r="BK87" i="2"/>
  <c r="J107" i="2"/>
  <c r="BK93" i="2"/>
  <c r="BK313" i="3"/>
  <c r="BK157" i="3"/>
  <c r="J120" i="3"/>
  <c r="BK308" i="3"/>
  <c r="BK220" i="3"/>
  <c r="J92" i="3"/>
  <c r="J289" i="3"/>
  <c r="J189" i="3"/>
  <c r="BK248" i="4"/>
  <c r="J140" i="4"/>
  <c r="BK202" i="4"/>
  <c r="BK88" i="4"/>
  <c r="BK118" i="4"/>
  <c r="BK209" i="4"/>
  <c r="BK234" i="5"/>
  <c r="J138" i="5"/>
  <c r="J218" i="5"/>
  <c r="BK194" i="5"/>
  <c r="BK106" i="5"/>
  <c r="BK112" i="2"/>
  <c r="J112" i="2"/>
  <c r="BK89" i="2"/>
  <c r="BK281" i="3"/>
  <c r="J205" i="3"/>
  <c r="BK384" i="3"/>
  <c r="J235" i="3"/>
  <c r="BK376" i="3"/>
  <c r="BK201" i="3"/>
  <c r="BK92" i="3"/>
  <c r="J217" i="4"/>
  <c r="J108" i="4"/>
  <c r="J136" i="4"/>
  <c r="BK132" i="4"/>
  <c r="BK217" i="4"/>
  <c r="J118" i="4"/>
  <c r="BK200" i="5"/>
  <c r="J185" i="5"/>
  <c r="BK133" i="5"/>
  <c r="J206" i="5"/>
  <c r="BK138" i="5"/>
  <c r="J197" i="5"/>
  <c r="AS54" i="1"/>
  <c r="J323" i="3"/>
  <c r="BK189" i="3"/>
  <c r="BK96" i="3"/>
  <c r="BK345" i="3"/>
  <c r="J230" i="3"/>
  <c r="BK323" i="3"/>
  <c r="BK244" i="3"/>
  <c r="J116" i="3"/>
  <c r="J252" i="4"/>
  <c r="BK96" i="4"/>
  <c r="BK188" i="4"/>
  <c r="BK100" i="4"/>
  <c r="J188" i="4"/>
  <c r="BK197" i="5"/>
  <c r="BK121" i="5"/>
  <c r="BK167" i="5"/>
  <c r="J228" i="5"/>
  <c r="BK151" i="5"/>
  <c r="J114" i="2"/>
  <c r="J105" i="2"/>
  <c r="BK353" i="3"/>
  <c r="J296" i="3"/>
  <c r="J145" i="3"/>
  <c r="BK381" i="3"/>
  <c r="BK177" i="3"/>
  <c r="BK338" i="3"/>
  <c r="J181" i="3"/>
  <c r="J269" i="4"/>
  <c r="J121" i="5"/>
  <c r="J238" i="5"/>
  <c r="BK179" i="5"/>
  <c r="J124" i="2"/>
  <c r="BK98" i="2"/>
  <c r="BK328" i="3"/>
  <c r="J273" i="3"/>
  <c r="BK226" i="3"/>
  <c r="J318" i="3"/>
  <c r="BK167" i="3"/>
  <c r="J353" i="3"/>
  <c r="BK235" i="3"/>
  <c r="J132" i="3"/>
  <c r="J181" i="4"/>
  <c r="BK226" i="4"/>
  <c r="BK151" i="4"/>
  <c r="BK128" i="4"/>
  <c r="BK221" i="4"/>
  <c r="BK181" i="4"/>
  <c r="BK161" i="5"/>
  <c r="BK117" i="5"/>
  <c r="J125" i="5"/>
  <c r="BK215" i="5"/>
  <c r="J161" i="5"/>
  <c r="BK224" i="5"/>
  <c r="BK110" i="5"/>
  <c r="J102" i="2"/>
  <c r="J366" i="3"/>
  <c r="BK264" i="3"/>
  <c r="J201" i="3"/>
  <c r="BK116" i="3"/>
  <c r="BK357" i="3"/>
  <c r="BK136" i="3"/>
  <c r="BK333" i="3"/>
  <c r="BK172" i="3"/>
  <c r="BK260" i="4"/>
  <c r="BK171" i="4"/>
  <c r="J248" i="4"/>
  <c r="BK157" i="4"/>
  <c r="BK231" i="4"/>
  <c r="J192" i="4"/>
  <c r="J224" i="5"/>
  <c r="J194" i="5"/>
  <c r="J164" i="5"/>
  <c r="BK129" i="5"/>
  <c r="J182" i="5"/>
  <c r="BK101" i="5"/>
  <c r="J114" i="5"/>
  <c r="BK91" i="2"/>
  <c r="J87" i="2"/>
  <c r="BK249" i="3"/>
  <c r="J172" i="3"/>
  <c r="BK349" i="3"/>
  <c r="BK273" i="3"/>
  <c r="J140" i="3"/>
  <c r="BK293" i="3"/>
  <c r="BK153" i="3"/>
  <c r="J209" i="4"/>
  <c r="J241" i="4"/>
  <c r="J100" i="4"/>
  <c r="BK136" i="4"/>
  <c r="BK212" i="4"/>
  <c r="J96" i="4"/>
  <c r="BK203" i="5"/>
  <c r="BK143" i="5"/>
  <c r="J117" i="5"/>
  <c r="J176" i="5"/>
  <c r="J89" i="2"/>
  <c r="BK107" i="2"/>
  <c r="BK96" i="2"/>
  <c r="J333" i="3"/>
  <c r="J269" i="3"/>
  <c r="BK162" i="3"/>
  <c r="J313" i="3"/>
  <c r="BK269" i="3"/>
  <c r="J157" i="3"/>
  <c r="J308" i="3"/>
  <c r="BK205" i="3"/>
  <c r="BK100" i="3"/>
  <c r="J215" i="5"/>
  <c r="BK147" i="5"/>
  <c r="BK218" i="5"/>
  <c r="J93" i="2"/>
  <c r="BK121" i="2"/>
  <c r="BK102" i="2"/>
  <c r="J338" i="3"/>
  <c r="J177" i="3"/>
  <c r="BK140" i="3"/>
  <c r="J384" i="3"/>
  <c r="J239" i="3"/>
  <c r="J112" i="3"/>
  <c r="J167" i="3"/>
  <c r="J265" i="4"/>
  <c r="J231" i="4"/>
  <c r="J113" i="4"/>
  <c r="J166" i="4"/>
  <c r="BK166" i="4"/>
  <c r="BK265" i="4"/>
  <c r="BK161" i="4"/>
  <c r="BK108" i="4"/>
  <c r="BK182" i="5"/>
  <c r="J147" i="5"/>
  <c r="J88" i="5"/>
  <c r="BK170" i="5"/>
  <c r="BK238" i="5"/>
  <c r="J200" i="5"/>
  <c r="J92" i="5"/>
  <c r="J121" i="2"/>
  <c r="J119" i="2"/>
  <c r="J98" i="2"/>
  <c r="J299" i="3"/>
  <c r="BK132" i="3"/>
  <c r="BK366" i="3"/>
  <c r="BK299" i="3"/>
  <c r="J281" i="3"/>
  <c r="J215" i="3"/>
  <c r="BK124" i="3"/>
  <c r="J304" i="3"/>
  <c r="J236" i="4"/>
  <c r="J128" i="4"/>
  <c r="BK236" i="4"/>
  <c r="BK192" i="4"/>
  <c r="J92" i="4"/>
  <c r="BK123" i="4"/>
  <c r="J176" i="4"/>
  <c r="BK206" i="5"/>
  <c r="BK188" i="5"/>
  <c r="BK155" i="5"/>
  <c r="BK212" i="5"/>
  <c r="J110" i="5"/>
  <c r="BK221" i="5"/>
  <c r="BK164" i="5"/>
  <c r="BK109" i="2"/>
  <c r="J96" i="2"/>
  <c r="J345" i="3"/>
  <c r="J220" i="3"/>
  <c r="BK370" i="3"/>
  <c r="BK296" i="3"/>
  <c r="J185" i="3"/>
  <c r="J381" i="3"/>
  <c r="BK185" i="3"/>
  <c r="BK104" i="3"/>
  <c r="BK176" i="4"/>
  <c r="BK252" i="4"/>
  <c r="BK140" i="4"/>
  <c r="J161" i="4"/>
  <c r="J226" i="4"/>
  <c r="BK113" i="4"/>
  <c r="J221" i="5"/>
  <c r="BK191" i="5"/>
  <c r="BK92" i="5"/>
  <c r="BK209" i="5"/>
  <c r="BK124" i="2"/>
  <c r="BK119" i="2"/>
  <c r="BK100" i="2"/>
  <c r="J370" i="3"/>
  <c r="BK318" i="3"/>
  <c r="BK211" i="3"/>
  <c r="BK112" i="3"/>
  <c r="BK289" i="3"/>
  <c r="J104" i="3"/>
  <c r="J249" i="3"/>
  <c r="J108" i="3"/>
  <c r="J188" i="5"/>
  <c r="BK88" i="5"/>
  <c r="J106" i="5"/>
  <c r="BK116" i="2"/>
  <c r="BK362" i="3"/>
  <c r="J293" i="3"/>
  <c r="J255" i="3"/>
  <c r="J100" i="3"/>
  <c r="J277" i="3"/>
  <c r="J128" i="3"/>
  <c r="J328" i="3"/>
  <c r="J211" i="3"/>
  <c r="J202" i="4"/>
  <c r="BK256" i="4"/>
  <c r="J132" i="4"/>
  <c r="J151" i="4"/>
  <c r="BK241" i="4"/>
  <c r="J196" i="4"/>
  <c r="J170" i="5"/>
  <c r="BK125" i="5"/>
  <c r="J209" i="5"/>
  <c r="BK114" i="5"/>
  <c r="J179" i="5"/>
  <c r="J143" i="5"/>
  <c r="BK176" i="5"/>
  <c r="J109" i="2"/>
  <c r="BK105" i="2"/>
  <c r="J349" i="3"/>
  <c r="J244" i="3"/>
  <c r="BK181" i="3"/>
  <c r="J376" i="3"/>
  <c r="J264" i="3"/>
  <c r="J162" i="3"/>
  <c r="BK108" i="3"/>
  <c r="BK215" i="3"/>
  <c r="J124" i="3"/>
  <c r="J256" i="4"/>
  <c r="BK196" i="4"/>
  <c r="J221" i="4"/>
  <c r="J157" i="4"/>
  <c r="J171" i="4"/>
  <c r="BK269" i="4"/>
  <c r="J206" i="4"/>
  <c r="BK92" i="4"/>
  <c r="BK173" i="5"/>
  <c r="J101" i="5"/>
  <c r="J173" i="5"/>
  <c r="BK228" i="5"/>
  <c r="J155" i="5"/>
  <c r="J203" i="5"/>
  <c r="BK86" i="2" l="1"/>
  <c r="J86" i="2"/>
  <c r="J61" i="2" s="1"/>
  <c r="P95" i="2"/>
  <c r="BK104" i="2"/>
  <c r="J104" i="2"/>
  <c r="J63" i="2"/>
  <c r="BK118" i="2"/>
  <c r="J118" i="2" s="1"/>
  <c r="J64" i="2" s="1"/>
  <c r="BK91" i="3"/>
  <c r="BK90" i="3" s="1"/>
  <c r="J90" i="3" s="1"/>
  <c r="J60" i="3" s="1"/>
  <c r="J91" i="3"/>
  <c r="J61" i="3"/>
  <c r="P210" i="3"/>
  <c r="T210" i="3"/>
  <c r="BK219" i="3"/>
  <c r="J219" i="3" s="1"/>
  <c r="J64" i="3" s="1"/>
  <c r="BK272" i="3"/>
  <c r="J272" i="3" s="1"/>
  <c r="J65" i="3" s="1"/>
  <c r="R348" i="3"/>
  <c r="T375" i="3"/>
  <c r="T374" i="3"/>
  <c r="P87" i="4"/>
  <c r="T87" i="4"/>
  <c r="P150" i="4"/>
  <c r="T150" i="4"/>
  <c r="P187" i="4"/>
  <c r="R187" i="4"/>
  <c r="BK251" i="4"/>
  <c r="J251" i="4"/>
  <c r="J65" i="4" s="1"/>
  <c r="T251" i="4"/>
  <c r="R87" i="5"/>
  <c r="BK160" i="5"/>
  <c r="J160" i="5" s="1"/>
  <c r="J63" i="5" s="1"/>
  <c r="T86" i="2"/>
  <c r="T95" i="2"/>
  <c r="R104" i="2"/>
  <c r="T118" i="2"/>
  <c r="P91" i="3"/>
  <c r="R210" i="3"/>
  <c r="P219" i="3"/>
  <c r="P272" i="3"/>
  <c r="P348" i="3"/>
  <c r="R375" i="3"/>
  <c r="R374" i="3" s="1"/>
  <c r="P87" i="5"/>
  <c r="T120" i="5"/>
  <c r="P160" i="5"/>
  <c r="R233" i="5"/>
  <c r="R86" i="2"/>
  <c r="R95" i="2"/>
  <c r="P104" i="2"/>
  <c r="R118" i="2"/>
  <c r="T91" i="3"/>
  <c r="BK210" i="3"/>
  <c r="J210" i="3"/>
  <c r="J63" i="3"/>
  <c r="R219" i="3"/>
  <c r="T272" i="3"/>
  <c r="BK348" i="3"/>
  <c r="J348" i="3" s="1"/>
  <c r="J67" i="3" s="1"/>
  <c r="P375" i="3"/>
  <c r="P374" i="3"/>
  <c r="T87" i="5"/>
  <c r="R120" i="5"/>
  <c r="R160" i="5"/>
  <c r="T233" i="5"/>
  <c r="P86" i="2"/>
  <c r="BK95" i="2"/>
  <c r="J95" i="2"/>
  <c r="J62" i="2"/>
  <c r="T104" i="2"/>
  <c r="P118" i="2"/>
  <c r="R91" i="3"/>
  <c r="T219" i="3"/>
  <c r="R272" i="3"/>
  <c r="T348" i="3"/>
  <c r="BK375" i="3"/>
  <c r="BK374" i="3"/>
  <c r="J374" i="3" s="1"/>
  <c r="J68" i="3" s="1"/>
  <c r="BK87" i="4"/>
  <c r="R87" i="4"/>
  <c r="BK150" i="4"/>
  <c r="J150" i="4" s="1"/>
  <c r="J62" i="4" s="1"/>
  <c r="R150" i="4"/>
  <c r="BK187" i="4"/>
  <c r="J187" i="4" s="1"/>
  <c r="J63" i="4" s="1"/>
  <c r="T187" i="4"/>
  <c r="P251" i="4"/>
  <c r="R251" i="4"/>
  <c r="BK87" i="5"/>
  <c r="J87" i="5"/>
  <c r="J61" i="5" s="1"/>
  <c r="BK120" i="5"/>
  <c r="J120" i="5"/>
  <c r="J62" i="5"/>
  <c r="P120" i="5"/>
  <c r="T160" i="5"/>
  <c r="BK233" i="5"/>
  <c r="J233" i="5"/>
  <c r="J65" i="5"/>
  <c r="P233" i="5"/>
  <c r="BK204" i="3"/>
  <c r="J204" i="3"/>
  <c r="J62" i="3" s="1"/>
  <c r="BK344" i="3"/>
  <c r="J344" i="3"/>
  <c r="J66" i="3"/>
  <c r="BK247" i="4"/>
  <c r="J247" i="4"/>
  <c r="J64" i="4" s="1"/>
  <c r="BK227" i="5"/>
  <c r="J227" i="5" s="1"/>
  <c r="J64" i="5" s="1"/>
  <c r="J87" i="4"/>
  <c r="J61" i="4"/>
  <c r="J79" i="5"/>
  <c r="F82" i="5"/>
  <c r="BE88" i="5"/>
  <c r="BE96" i="5"/>
  <c r="BE101" i="5"/>
  <c r="BE125" i="5"/>
  <c r="BE161" i="5"/>
  <c r="BE170" i="5"/>
  <c r="BE194" i="5"/>
  <c r="BE221" i="5"/>
  <c r="J82" i="5"/>
  <c r="BE92" i="5"/>
  <c r="BE106" i="5"/>
  <c r="BE114" i="5"/>
  <c r="BE117" i="5"/>
  <c r="BE121" i="5"/>
  <c r="BE138" i="5"/>
  <c r="BE167" i="5"/>
  <c r="BE179" i="5"/>
  <c r="BE188" i="5"/>
  <c r="BE200" i="5"/>
  <c r="BE206" i="5"/>
  <c r="BE215" i="5"/>
  <c r="BE224" i="5"/>
  <c r="BE234" i="5"/>
  <c r="BE238" i="5"/>
  <c r="E48" i="5"/>
  <c r="BE129" i="5"/>
  <c r="BE133" i="5"/>
  <c r="BE143" i="5"/>
  <c r="BE147" i="5"/>
  <c r="BE151" i="5"/>
  <c r="BE155" i="5"/>
  <c r="BE164" i="5"/>
  <c r="BE173" i="5"/>
  <c r="BE176" i="5"/>
  <c r="BE182" i="5"/>
  <c r="BE185" i="5"/>
  <c r="BE191" i="5"/>
  <c r="BE197" i="5"/>
  <c r="BE203" i="5"/>
  <c r="BE209" i="5"/>
  <c r="BE218" i="5"/>
  <c r="BE110" i="5"/>
  <c r="BE212" i="5"/>
  <c r="BE228" i="5"/>
  <c r="J375" i="3"/>
  <c r="J69" i="3"/>
  <c r="E48" i="4"/>
  <c r="F55" i="4"/>
  <c r="BE128" i="4"/>
  <c r="BE171" i="4"/>
  <c r="BE192" i="4"/>
  <c r="BE209" i="4"/>
  <c r="BE221" i="4"/>
  <c r="BE236" i="4"/>
  <c r="BE248" i="4"/>
  <c r="BE269" i="4"/>
  <c r="J52" i="4"/>
  <c r="BE100" i="4"/>
  <c r="BE140" i="4"/>
  <c r="BE151" i="4"/>
  <c r="BE188" i="4"/>
  <c r="BE92" i="4"/>
  <c r="BE96" i="4"/>
  <c r="BE113" i="4"/>
  <c r="BE136" i="4"/>
  <c r="BE157" i="4"/>
  <c r="BE166" i="4"/>
  <c r="BE181" i="4"/>
  <c r="BE206" i="4"/>
  <c r="BE212" i="4"/>
  <c r="BE226" i="4"/>
  <c r="BE231" i="4"/>
  <c r="BE241" i="4"/>
  <c r="BE260" i="4"/>
  <c r="BE88" i="4"/>
  <c r="BE108" i="4"/>
  <c r="BE118" i="4"/>
  <c r="BE123" i="4"/>
  <c r="BE132" i="4"/>
  <c r="BE161" i="4"/>
  <c r="BE176" i="4"/>
  <c r="BE196" i="4"/>
  <c r="BE202" i="4"/>
  <c r="BE217" i="4"/>
  <c r="BE252" i="4"/>
  <c r="BE256" i="4"/>
  <c r="BE265" i="4"/>
  <c r="E48" i="3"/>
  <c r="J52" i="3"/>
  <c r="BE96" i="3"/>
  <c r="BE100" i="3"/>
  <c r="BE145" i="3"/>
  <c r="BE162" i="3"/>
  <c r="BE167" i="3"/>
  <c r="BE181" i="3"/>
  <c r="BE189" i="3"/>
  <c r="BE201" i="3"/>
  <c r="BE220" i="3"/>
  <c r="BE226" i="3"/>
  <c r="BE230" i="3"/>
  <c r="BE239" i="3"/>
  <c r="BE249" i="3"/>
  <c r="BE269" i="3"/>
  <c r="BE299" i="3"/>
  <c r="BE318" i="3"/>
  <c r="BE328" i="3"/>
  <c r="BE349" i="3"/>
  <c r="BE104" i="3"/>
  <c r="BE108" i="3"/>
  <c r="BE112" i="3"/>
  <c r="BE116" i="3"/>
  <c r="BE132" i="3"/>
  <c r="BE140" i="3"/>
  <c r="BE172" i="3"/>
  <c r="BE211" i="3"/>
  <c r="BE215" i="3"/>
  <c r="BE264" i="3"/>
  <c r="BE281" i="3"/>
  <c r="BE296" i="3"/>
  <c r="BE304" i="3"/>
  <c r="BE323" i="3"/>
  <c r="BE338" i="3"/>
  <c r="BE353" i="3"/>
  <c r="BE362" i="3"/>
  <c r="BE366" i="3"/>
  <c r="BE370" i="3"/>
  <c r="BE376" i="3"/>
  <c r="BE381" i="3"/>
  <c r="BE384" i="3"/>
  <c r="F55" i="3"/>
  <c r="BE92" i="3"/>
  <c r="BE120" i="3"/>
  <c r="BE124" i="3"/>
  <c r="BE128" i="3"/>
  <c r="BE136" i="3"/>
  <c r="BE153" i="3"/>
  <c r="BE157" i="3"/>
  <c r="BE177" i="3"/>
  <c r="BE185" i="3"/>
  <c r="BE205" i="3"/>
  <c r="BE235" i="3"/>
  <c r="BE244" i="3"/>
  <c r="BE255" i="3"/>
  <c r="BE260" i="3"/>
  <c r="BE273" i="3"/>
  <c r="BE277" i="3"/>
  <c r="BE289" i="3"/>
  <c r="BE293" i="3"/>
  <c r="BE308" i="3"/>
  <c r="BE313" i="3"/>
  <c r="BE333" i="3"/>
  <c r="BE345" i="3"/>
  <c r="BE357" i="3"/>
  <c r="F55" i="2"/>
  <c r="E74" i="2"/>
  <c r="BE87" i="2"/>
  <c r="BE89" i="2"/>
  <c r="BE96" i="2"/>
  <c r="BE98" i="2"/>
  <c r="BE100" i="2"/>
  <c r="BE102" i="2"/>
  <c r="BE105" i="2"/>
  <c r="BE107" i="2"/>
  <c r="BE109" i="2"/>
  <c r="BE114" i="2"/>
  <c r="BE116" i="2"/>
  <c r="BE119" i="2"/>
  <c r="BE112" i="2"/>
  <c r="BE121" i="2"/>
  <c r="J52" i="2"/>
  <c r="BE91" i="2"/>
  <c r="BE93" i="2"/>
  <c r="BE124" i="2"/>
  <c r="F34" i="3"/>
  <c r="BA56" i="1"/>
  <c r="F37" i="5"/>
  <c r="BD58" i="1" s="1"/>
  <c r="F37" i="2"/>
  <c r="BD55" i="1" s="1"/>
  <c r="J34" i="3"/>
  <c r="AW56" i="1" s="1"/>
  <c r="F35" i="5"/>
  <c r="BB58" i="1"/>
  <c r="F36" i="4"/>
  <c r="BC57" i="1" s="1"/>
  <c r="F37" i="4"/>
  <c r="BD57" i="1"/>
  <c r="F35" i="3"/>
  <c r="BB56" i="1"/>
  <c r="F36" i="2"/>
  <c r="BC55" i="1"/>
  <c r="F35" i="2"/>
  <c r="BB55" i="1" s="1"/>
  <c r="F36" i="3"/>
  <c r="BC56" i="1" s="1"/>
  <c r="F34" i="2"/>
  <c r="BA55" i="1" s="1"/>
  <c r="J34" i="4"/>
  <c r="AW57" i="1"/>
  <c r="F34" i="5"/>
  <c r="BA58" i="1" s="1"/>
  <c r="F36" i="5"/>
  <c r="BC58" i="1"/>
  <c r="F35" i="4"/>
  <c r="BB57" i="1"/>
  <c r="F34" i="4"/>
  <c r="BA57" i="1"/>
  <c r="J34" i="2"/>
  <c r="AW55" i="1" s="1"/>
  <c r="J34" i="5"/>
  <c r="AW58" i="1" s="1"/>
  <c r="F37" i="3"/>
  <c r="BD56" i="1" s="1"/>
  <c r="R85" i="2" l="1"/>
  <c r="R84" i="2" s="1"/>
  <c r="T85" i="2"/>
  <c r="T84" i="2"/>
  <c r="T86" i="4"/>
  <c r="T85" i="4"/>
  <c r="T86" i="5"/>
  <c r="T85" i="5"/>
  <c r="R90" i="3"/>
  <c r="R89" i="3"/>
  <c r="R86" i="4"/>
  <c r="R85" i="4"/>
  <c r="P86" i="5"/>
  <c r="P85" i="5"/>
  <c r="AU58" i="1"/>
  <c r="R86" i="5"/>
  <c r="R85" i="5" s="1"/>
  <c r="BK86" i="4"/>
  <c r="BK85" i="4"/>
  <c r="J85" i="4"/>
  <c r="J30" i="4" s="1"/>
  <c r="AG57" i="1" s="1"/>
  <c r="P85" i="2"/>
  <c r="P84" i="2"/>
  <c r="AU55" i="1"/>
  <c r="T90" i="3"/>
  <c r="T89" i="3"/>
  <c r="P90" i="3"/>
  <c r="P89" i="3"/>
  <c r="AU56" i="1"/>
  <c r="P86" i="4"/>
  <c r="P85" i="4"/>
  <c r="AU57" i="1"/>
  <c r="BK85" i="2"/>
  <c r="J85" i="2" s="1"/>
  <c r="J60" i="2" s="1"/>
  <c r="BK86" i="5"/>
  <c r="J86" i="5"/>
  <c r="J60" i="5"/>
  <c r="BK89" i="3"/>
  <c r="J89" i="3"/>
  <c r="J59" i="3"/>
  <c r="J33" i="4"/>
  <c r="AV57" i="1" s="1"/>
  <c r="AT57" i="1" s="1"/>
  <c r="BA54" i="1"/>
  <c r="AW54" i="1" s="1"/>
  <c r="AK30" i="1" s="1"/>
  <c r="F33" i="5"/>
  <c r="AZ58" i="1" s="1"/>
  <c r="BC54" i="1"/>
  <c r="W32" i="1"/>
  <c r="J33" i="3"/>
  <c r="AV56" i="1" s="1"/>
  <c r="AT56" i="1" s="1"/>
  <c r="J33" i="2"/>
  <c r="AV55" i="1" s="1"/>
  <c r="AT55" i="1" s="1"/>
  <c r="F33" i="4"/>
  <c r="AZ57" i="1" s="1"/>
  <c r="BD54" i="1"/>
  <c r="W33" i="1"/>
  <c r="BB54" i="1"/>
  <c r="AX54" i="1"/>
  <c r="F33" i="2"/>
  <c r="AZ55" i="1" s="1"/>
  <c r="J33" i="5"/>
  <c r="AV58" i="1" s="1"/>
  <c r="AT58" i="1" s="1"/>
  <c r="F33" i="3"/>
  <c r="AZ56" i="1" s="1"/>
  <c r="J86" i="4" l="1"/>
  <c r="J60" i="4"/>
  <c r="BK85" i="5"/>
  <c r="J85" i="5"/>
  <c r="BK84" i="2"/>
  <c r="J84" i="2"/>
  <c r="J59" i="2" s="1"/>
  <c r="J59" i="4"/>
  <c r="J39" i="4"/>
  <c r="AN57" i="1"/>
  <c r="J30" i="5"/>
  <c r="AG58" i="1" s="1"/>
  <c r="AZ54" i="1"/>
  <c r="W29" i="1" s="1"/>
  <c r="AY54" i="1"/>
  <c r="J30" i="3"/>
  <c r="AG56" i="1" s="1"/>
  <c r="W31" i="1"/>
  <c r="AU54" i="1"/>
  <c r="W30" i="1"/>
  <c r="J39" i="5" l="1"/>
  <c r="J59" i="5"/>
  <c r="J39" i="3"/>
  <c r="AN56" i="1"/>
  <c r="AN58" i="1"/>
  <c r="AV54" i="1"/>
  <c r="AK29" i="1"/>
  <c r="J30" i="2"/>
  <c r="AG55" i="1"/>
  <c r="AG54" i="1"/>
  <c r="AK26" i="1" s="1"/>
  <c r="J39" i="2" l="1"/>
  <c r="AN55" i="1"/>
  <c r="AK35" i="1"/>
  <c r="AT54" i="1"/>
  <c r="AN54" i="1"/>
</calcChain>
</file>

<file path=xl/sharedStrings.xml><?xml version="1.0" encoding="utf-8"?>
<sst xmlns="http://schemas.openxmlformats.org/spreadsheetml/2006/main" count="6309" uniqueCount="918">
  <si>
    <t>Export Komplet</t>
  </si>
  <si>
    <t>VZ</t>
  </si>
  <si>
    <t>2.0</t>
  </si>
  <si>
    <t/>
  </si>
  <si>
    <t>False</t>
  </si>
  <si>
    <t>{c6fb729b-fbd2-4bad-8009-cd998c4ded8d}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</si>
  <si>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</si>
  <si>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</si>
  <si>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</si>
  <si>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</si>
  <si>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</si>
  <si>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</si>
  <si>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</si>
  <si>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</si>
  <si>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</si>
  <si>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676/18-1-1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</si>
  <si>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</si>
  <si>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</si>
  <si>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Nymburk – levobřežní cyklostezka s přemostěním Starého Labe</t>
  </si>
  <si>
    <t>KSO:</t>
  </si>
  <si>
    <t>CC-CZ:</t>
  </si>
  <si>
    <t>Místo:</t>
  </si>
  <si>
    <t xml:space="preserve"> </t>
  </si>
  <si>
    <t>Datum:</t>
  </si>
  <si>
    <t>22. 11. 2022</t>
  </si>
  <si>
    <t>Zadavatel:</t>
  </si>
  <si>
    <t>IČ:</t>
  </si>
  <si>
    <t>Město Nymburk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</si>
  <si>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</si>
  <si>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</si>
  <si>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</si>
  <si>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</si>
  <si>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</si>
  <si>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</si>
  <si>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</si>
  <si>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</si>
  <si>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</si>
  <si>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</si>
  <si>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</si>
  <si>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</si>
  <si>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</si>
  <si>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</si>
  <si>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</si>
  <si>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</si>
  <si>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</si>
  <si>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</si>
  <si>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</si>
  <si>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</si>
  <si>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</si>
  <si>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</si>
  <si>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</si>
  <si>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</si>
  <si>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</si>
  <si>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</si>
  <si>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</si>
  <si>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</si>
  <si>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</si>
  <si>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</si>
  <si>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</si>
  <si>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</si>
  <si>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</si>
  <si>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</si>
  <si>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</si>
  <si>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</si>
  <si>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</si>
  <si>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</si>
  <si>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</si>
  <si>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</si>
  <si>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</si>
  <si>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</si>
  <si>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</si>
  <si>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</si>
  <si>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</si>
  <si>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</si>
  <si>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</si>
  <si>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</si>
  <si>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676/18-1-0</t>
  </si>
  <si>
    <t>Vedlejší a ostatní rozpočtové náklady</t>
  </si>
  <si>
    <t>VON</t>
  </si>
  <si>
    <t>1</t>
  </si>
  <si>
    <t>{62c19cbd-98a1-4484-8409-500c9b960410}</t>
  </si>
  <si>
    <t>2</t>
  </si>
  <si>
    <t>SO 101 Stezka - Uznatelné náklady</t>
  </si>
  <si>
    <t>STA</t>
  </si>
  <si>
    <t>{220b4673-943d-4219-9ce7-0177baae9152}</t>
  </si>
  <si>
    <t>676/18-1-2</t>
  </si>
  <si>
    <t>SO 101 Stezka - Neuznatelné náklady</t>
  </si>
  <si>
    <t>{6d8abf6d-3c8b-4add-8c22-84dfb777a3be}</t>
  </si>
  <si>
    <t>676/18-1-3</t>
  </si>
  <si>
    <t>SO 202 Lávka</t>
  </si>
  <si>
    <t>{b138750a-a8c4-4407-bdae-37bb70414da6}</t>
  </si>
  <si>
    <t>KRYCÍ LIST SOUPISU PRACÍ</t>
  </si>
  <si>
    <t>Objekt:</t>
  </si>
  <si>
    <t>676/18-1-0 - Vedlejší a ostatní rozpočtové náklady</t>
  </si>
  <si>
    <t>k.ú.Nymburk</t>
  </si>
  <si>
    <t>NDCon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</si>
  <si>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</si>
  <si>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</si>
  <si>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</si>
  <si>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</si>
  <si>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</si>
  <si>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</si>
  <si>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</si>
  <si>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</si>
  <si>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</si>
  <si>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</si>
  <si>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</si>
  <si>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</si>
  <si>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</si>
  <si>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</si>
  <si>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</si>
  <si>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</si>
  <si>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</si>
  <si>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</si>
  <si>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</si>
  <si>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</si>
  <si>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</si>
  <si>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</si>
  <si>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</si>
  <si>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</si>
  <si>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</si>
  <si>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</si>
  <si>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</si>
  <si>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</si>
  <si>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</si>
  <si>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</si>
  <si>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 - archeologický dohled</t>
  </si>
  <si>
    <t>soubor</t>
  </si>
  <si>
    <t>1024</t>
  </si>
  <si>
    <t>1311203884</t>
  </si>
  <si>
    <t>PP</t>
  </si>
  <si>
    <t>zajištění archeologického dohledu organizací s oprávněním včetně dokladu ke kolaudaci, vyhotovení nálezové zprávy</t>
  </si>
  <si>
    <t>011114000</t>
  </si>
  <si>
    <t>Geologické a statické práce během stavby</t>
  </si>
  <si>
    <t>1074221750</t>
  </si>
  <si>
    <t xml:space="preserve">Účast geologa/geotechnika/statika během stavby. Včetně upřesňujících případných rozborů zemin.
</t>
  </si>
  <si>
    <t>3</t>
  </si>
  <si>
    <t>012002000</t>
  </si>
  <si>
    <t>Geodetické práce</t>
  </si>
  <si>
    <t>-793133096</t>
  </si>
  <si>
    <t>Vytyčení stavby a geodetické práce během stavby</t>
  </si>
  <si>
    <t>4</t>
  </si>
  <si>
    <t>01325400R</t>
  </si>
  <si>
    <t>Realizační dokumentace stavby</t>
  </si>
  <si>
    <t>-521015197</t>
  </si>
  <si>
    <t>Realizační/výrobní dokumentace stavby, zejména lávky a hrazení.</t>
  </si>
  <si>
    <t>VRN3</t>
  </si>
  <si>
    <t>Zařízení staveniště</t>
  </si>
  <si>
    <t>030001000</t>
  </si>
  <si>
    <t>-592018213</t>
  </si>
  <si>
    <t>zařízení staveniště - zřízení, udržování, odstranění.</t>
  </si>
  <si>
    <t>6</t>
  </si>
  <si>
    <t>034203000</t>
  </si>
  <si>
    <t>Oplocení staveniště</t>
  </si>
  <si>
    <t>2091604161</t>
  </si>
  <si>
    <t>zabezpečení staveniště, oplocení staveniště</t>
  </si>
  <si>
    <t>7</t>
  </si>
  <si>
    <t>034503000</t>
  </si>
  <si>
    <t>Informační tabule na staveništi</t>
  </si>
  <si>
    <t>1589030030</t>
  </si>
  <si>
    <t>Výroba a instalace informační tabule na staveništi</t>
  </si>
  <si>
    <t>8</t>
  </si>
  <si>
    <t>R6</t>
  </si>
  <si>
    <t>DIO</t>
  </si>
  <si>
    <t>1465532431</t>
  </si>
  <si>
    <t xml:space="preserve">DIO - Zpracování, projednání, montáž a demontáž dočasných dopravních značek. Udržování po celou dobu stavby. Včetně dopravních značek. </t>
  </si>
  <si>
    <t>VRN4</t>
  </si>
  <si>
    <t>Inženýrská činnost</t>
  </si>
  <si>
    <t>9</t>
  </si>
  <si>
    <t>012303000</t>
  </si>
  <si>
    <t>Geodetické práce po výstavbě</t>
  </si>
  <si>
    <t>-533790204</t>
  </si>
  <si>
    <t>zaměření skutečného provedení stavby. Včetně vydání potřebného počtu výtisků.</t>
  </si>
  <si>
    <t>10</t>
  </si>
  <si>
    <t>013254000</t>
  </si>
  <si>
    <t>Dokumentace skutečného provedení stavby</t>
  </si>
  <si>
    <t>souborparé</t>
  </si>
  <si>
    <t>488678334</t>
  </si>
  <si>
    <t>Dokumentace skutečného provedení stavby (4x paré + 1xCD)</t>
  </si>
  <si>
    <t>11</t>
  </si>
  <si>
    <t>043002000</t>
  </si>
  <si>
    <t>Zkoušky a ostatní měření - hutnící zkoušky</t>
  </si>
  <si>
    <t>-2146928240</t>
  </si>
  <si>
    <t>hutnící zkoušky na pláni a štěrkových vrstvách, základová spára</t>
  </si>
  <si>
    <t>P</t>
  </si>
  <si>
    <t>Poznámka k položce:_x000D_
předpokládán rozsah 1 zkouška na 1000 m2 pláně a každé nestmelené konstrukční vrstvy vozovky</t>
  </si>
  <si>
    <t>12</t>
  </si>
  <si>
    <t>049002000</t>
  </si>
  <si>
    <t>Ostatní inženýrská činnost</t>
  </si>
  <si>
    <t>-376460247</t>
  </si>
  <si>
    <t>Ostatní inženýrská činnost - aktualizace existencí sítí, jednání s DOSS a dalšími dotčenými subjekty pro potřeby provádění stavby.</t>
  </si>
  <si>
    <t>16</t>
  </si>
  <si>
    <t>044002000-1</t>
  </si>
  <si>
    <t>Mostní list</t>
  </si>
  <si>
    <t>-800955098</t>
  </si>
  <si>
    <t>vyhotovení mostního listu</t>
  </si>
  <si>
    <t>17</t>
  </si>
  <si>
    <t>044002000-2</t>
  </si>
  <si>
    <t>Mostní prohlídka</t>
  </si>
  <si>
    <t>1955139159</t>
  </si>
  <si>
    <t>VRN7</t>
  </si>
  <si>
    <t>Provozní vlivy</t>
  </si>
  <si>
    <t>13</t>
  </si>
  <si>
    <t>071203000-1</t>
  </si>
  <si>
    <t>Provoz dalšího subjektu - pěší koridory</t>
  </si>
  <si>
    <t>-56145084</t>
  </si>
  <si>
    <t>zajištění a udržování pěších koridorů. Včetně příjezdových komunikací ke stavbě kde se předpkládá větší pohyb pěších.</t>
  </si>
  <si>
    <t>14</t>
  </si>
  <si>
    <t>075103000R</t>
  </si>
  <si>
    <t>Ochranná pásma elektrického a sdělovacího vedení</t>
  </si>
  <si>
    <t>784111469</t>
  </si>
  <si>
    <t>Ochranné pásmo sdělovacího a elktrického vedení</t>
  </si>
  <si>
    <t>VV</t>
  </si>
  <si>
    <t>075603000</t>
  </si>
  <si>
    <t>Jiná ochranná pásma</t>
  </si>
  <si>
    <t>357544336</t>
  </si>
  <si>
    <t>práce v záplavovém území</t>
  </si>
  <si>
    <t>ACO11</t>
  </si>
  <si>
    <t>Obrusná vrstva ACO11</t>
  </si>
  <si>
    <t>3658,775</t>
  </si>
  <si>
    <t>ACP16_50</t>
  </si>
  <si>
    <t>odkopávka</t>
  </si>
  <si>
    <t>676/18-1-1 - SO 101 Stezka - Uznatelné náklady</t>
  </si>
  <si>
    <t>k.ú. Nymburk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</si>
  <si>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</si>
  <si>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</si>
  <si>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</si>
  <si>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</si>
  <si>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</si>
  <si>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</si>
  <si>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99 - Přesuny hmot a suti</t>
  </si>
  <si>
    <t xml:space="preserve">    997 -  Přesun sutě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</si>
  <si>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</si>
  <si>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</si>
  <si>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</si>
  <si>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</si>
  <si>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</si>
  <si>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112101101</t>
  </si>
  <si>
    <t>Odstranění stromů listnatých průměru kmene přes 100 do 300 mm</t>
  </si>
  <si>
    <t>kus</t>
  </si>
  <si>
    <t>CS ÚRS 2023 02</t>
  </si>
  <si>
    <t>-531424618</t>
  </si>
  <si>
    <t>Odstranění stromů s odřezáním kmene a s odvětvením listnatých, průměru kmene přes 100 do 300 mm</t>
  </si>
  <si>
    <t>Online PSC</t>
  </si>
  <si>
    <t>https://podminky.urs.cz/item/CS_URS_2023_02/112101101</t>
  </si>
  <si>
    <t>112101102</t>
  </si>
  <si>
    <t>Odstranění stromů listnatých průměru kmene přes 300 do 500 mm</t>
  </si>
  <si>
    <t>-406198599</t>
  </si>
  <si>
    <t>Odstranění stromů s odřezáním kmene a s odvětvením listnatých, průměru kmene přes 300 do 500 mm</t>
  </si>
  <si>
    <t>https://podminky.urs.cz/item/CS_URS_2023_02/112101102</t>
  </si>
  <si>
    <t>112101103</t>
  </si>
  <si>
    <t>Odstranění stromů listnatých průměru kmene přes 500 do 700 mm</t>
  </si>
  <si>
    <t>659251008</t>
  </si>
  <si>
    <t>Odstranění stromů s odřezáním kmene a s odvětvením listnatých, průměru kmene přes 500 do 700 mm</t>
  </si>
  <si>
    <t>https://podminky.urs.cz/item/CS_URS_2023_02/112101103</t>
  </si>
  <si>
    <t>112101121</t>
  </si>
  <si>
    <t>Odstranění stromů jehličnatých průměru kmene přes 100 do 300 mm</t>
  </si>
  <si>
    <t>341423776</t>
  </si>
  <si>
    <t>Odstranění stromů s odřezáním kmene a s odvětvením jehličnatých bez odkornění, průměru kmene přes 100 do 300 mm</t>
  </si>
  <si>
    <t>https://podminky.urs.cz/item/CS_URS_2023_02/112101121</t>
  </si>
  <si>
    <t>112251101</t>
  </si>
  <si>
    <t>Odstranění pařezů průměru přes 100 do 300 mm</t>
  </si>
  <si>
    <t>1879001211</t>
  </si>
  <si>
    <t>Odstranění pařezů strojně s jejich vykopáním nebo vytrháním průměru přes 100 do 300 mm</t>
  </si>
  <si>
    <t>https://podminky.urs.cz/item/CS_URS_2023_02/112251101</t>
  </si>
  <si>
    <t>112251102</t>
  </si>
  <si>
    <t>Odstranění pařezů průměru přes 300 do 500 mm</t>
  </si>
  <si>
    <t>1828819059</t>
  </si>
  <si>
    <t>Odstranění pařezů strojně s jejich vykopáním nebo vytrháním průměru přes 300 do 500 mm</t>
  </si>
  <si>
    <t>https://podminky.urs.cz/item/CS_URS_2023_02/112251102</t>
  </si>
  <si>
    <t>112251103</t>
  </si>
  <si>
    <t>Odstranění pařezů průměru přes 500 do 700 mm</t>
  </si>
  <si>
    <t>-281923243</t>
  </si>
  <si>
    <t>Odstranění pařezů strojně s jejich vykopáním nebo vytrháním průměru přes 500 do 700 mm</t>
  </si>
  <si>
    <t>https://podminky.urs.cz/item/CS_URS_2023_02/112251103</t>
  </si>
  <si>
    <t>113106292</t>
  </si>
  <si>
    <t>Rozebrání vozovek ze silničních dílců spáry zalité cementovou maltou strojně pl přes 50 do 200 m2</t>
  </si>
  <si>
    <t>m2</t>
  </si>
  <si>
    <t>-34387905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</si>
  <si>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</si>
  <si>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https://podminky.urs.cz/item/CS_URS_2023_02/113106292</t>
  </si>
  <si>
    <t>178</t>
  </si>
  <si>
    <t>113107241</t>
  </si>
  <si>
    <t>Odstranění podkladu živičného tl 50 mm strojně pl přes 200 m2</t>
  </si>
  <si>
    <t>-344425857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</si>
  <si>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</si>
  <si>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https://podminky.urs.cz/item/CS_URS_2023_02/113107241</t>
  </si>
  <si>
    <t>385</t>
  </si>
  <si>
    <t>113154225</t>
  </si>
  <si>
    <t>Frézování živičného krytu tl 200 mm pruh š přes 0,5 do 1 m pl přes 500 do 1000 m2 bez překážek v trase</t>
  </si>
  <si>
    <t>-1931707165</t>
  </si>
  <si>
    <t>Frézování živičného podkladu nebo krytu s naložením na dopravní prostředek plochy přes 500 do 1 000 m2 bez překážek v trase pruhu šířky do 1 m, tloušťky vrstvy 200 mm</t>
  </si>
  <si>
    <t>https://podminky.urs.cz/item/CS_URS_2023_02/113154225</t>
  </si>
  <si>
    <t>992,17</t>
  </si>
  <si>
    <t>113203111</t>
  </si>
  <si>
    <t>Vytrhání obrub z dlažebních kostek</t>
  </si>
  <si>
    <t>m</t>
  </si>
  <si>
    <t>1698082628</t>
  </si>
  <si>
    <t>Vytrhání obrub s vybouráním lože, s přemístěním hmot na skládku na vzdálenost do 3 m nebo s naložením na dopravní prostředek z dlažebních kostek</t>
  </si>
  <si>
    <t>https://podminky.urs.cz/item/CS_URS_2023_02/113203111</t>
  </si>
  <si>
    <t>427</t>
  </si>
  <si>
    <t>114203103</t>
  </si>
  <si>
    <t>Rozebrání dlažeb z lomového kamene nebo betonových tvárnic do cementové malty</t>
  </si>
  <si>
    <t>m3</t>
  </si>
  <si>
    <t>803953186</t>
  </si>
  <si>
    <t>Rozebrání dlažeb nebo záhozů s naložením na dopravní prostředek dlažeb z lomového kamene nebo betonových tvárnic do cementové malty se spárami zalitými cementovou maltou</t>
  </si>
  <si>
    <t>https://podminky.urs.cz/item/CS_URS_2023_02/114203103</t>
  </si>
  <si>
    <t>994,78*0,3</t>
  </si>
  <si>
    <t>114203202</t>
  </si>
  <si>
    <t>Očištění lomového kamene nebo betonových tvárnic od malty</t>
  </si>
  <si>
    <t>-1769922824</t>
  </si>
  <si>
    <t>Očištění lomového kamene nebo betonových tvárnic získaných při rozebrání dlažeb, záhozů, rovnanin a soustřeďovacích staveb od malty</t>
  </si>
  <si>
    <t>https://podminky.urs.cz/item/CS_URS_2023_02/114203202</t>
  </si>
  <si>
    <t>298,434</t>
  </si>
  <si>
    <t>Rozebraná dlažba</t>
  </si>
  <si>
    <t>122252205</t>
  </si>
  <si>
    <t>Odkopávky a prokopávky nezapažené pro silnice a dálnice v hornině třídy těžitelnosti I objem do 1000 m3 strojně</t>
  </si>
  <si>
    <t>-1198950986</t>
  </si>
  <si>
    <t>Odkopávky a prokopávky nezapažené pro silnice a dálnice strojně v hornině třídy těžitelnosti I přes 500 do 1 000 m3</t>
  </si>
  <si>
    <t>https://podminky.urs.cz/item/CS_URS_2023_02/122252205</t>
  </si>
  <si>
    <t>1109,89</t>
  </si>
  <si>
    <t>odkopávka sanace</t>
  </si>
  <si>
    <t>970,35</t>
  </si>
  <si>
    <t>Součet</t>
  </si>
  <si>
    <t>171151111</t>
  </si>
  <si>
    <t>Uložení sypaniny z hornin nesoudržných sypkých do násypů zhutněných strojně</t>
  </si>
  <si>
    <t>-1840658741</t>
  </si>
  <si>
    <t>Uložení sypanin do násypů strojně s rozprostřením sypaniny ve vrstvách a s hrubým urovnáním zhutněných z hornin nesoudržných sypkých</t>
  </si>
  <si>
    <t>https://podminky.urs.cz/item/CS_URS_2023_02/171151111</t>
  </si>
  <si>
    <t>násyp</t>
  </si>
  <si>
    <t>302,15</t>
  </si>
  <si>
    <t>171151112</t>
  </si>
  <si>
    <t>Uložení sypaniny z hornin nesoudržných kamenitých do násypů zhutněných strojně</t>
  </si>
  <si>
    <t>-1831024027</t>
  </si>
  <si>
    <t>Uložení sypanin do násypů strojně s rozprostřením sypaniny ve vrstvách a s hrubým urovnáním zhutněných z hornin nesoudržných kamenitých</t>
  </si>
  <si>
    <t>https://podminky.urs.cz/item/CS_URS_2023_02/171151112</t>
  </si>
  <si>
    <t>sanace</t>
  </si>
  <si>
    <t>násyp_sanace</t>
  </si>
  <si>
    <t>552,11+431,11</t>
  </si>
  <si>
    <t>174151101</t>
  </si>
  <si>
    <t>Zásyp jam, šachet rýh nebo kolem objektů sypaninou se zhutněním</t>
  </si>
  <si>
    <t>-1113841547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</si>
  <si>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</si>
  <si>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</si>
  <si>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 xml:space="preserve">zásypy a dosypy podél vozovky </t>
  </si>
  <si>
    <t>zásyp</t>
  </si>
  <si>
    <t>65,65</t>
  </si>
  <si>
    <t>18</t>
  </si>
  <si>
    <t>181152302</t>
  </si>
  <si>
    <t>Úprava pláně pro silnice a dálnice v zářezech se zhutněním</t>
  </si>
  <si>
    <t>1592499594</t>
  </si>
  <si>
    <t>Úprava pláně na stavbách silnic a dálnic strojně v zářezech mimo skalních se zhutněním</t>
  </si>
  <si>
    <t>https://podminky.urs.cz/item/CS_URS_2023_02/181152302</t>
  </si>
  <si>
    <t>pláň</t>
  </si>
  <si>
    <t>1450,69+1364,96+30,72</t>
  </si>
  <si>
    <t>plocha pláně = plocha ochranné vrstvy+plocha výměny asfaltových vrstev(přehutnění šd vrstev pod asfaltem)</t>
  </si>
  <si>
    <t>19</t>
  </si>
  <si>
    <t>181411131</t>
  </si>
  <si>
    <t>Založení parkového trávníku výsevem pl do 1000 m2 v rovině a ve svahu do 1:5</t>
  </si>
  <si>
    <t>138393806</t>
  </si>
  <si>
    <t>Založení trávníku na půdě předem připravené plochy do 1000 m2 výsevem včetně utažení parkového v rovině nebo na svahu do 1:5</t>
  </si>
  <si>
    <t>https://podminky.urs.cz/item/CS_URS_2023_02/181411131</t>
  </si>
  <si>
    <t>1641,04</t>
  </si>
  <si>
    <t>zatravnění ploch podél stezky zasažených stavbou</t>
  </si>
  <si>
    <t>20</t>
  </si>
  <si>
    <t>M</t>
  </si>
  <si>
    <t>58344197</t>
  </si>
  <si>
    <t>štěrkodrť frakce 0/63</t>
  </si>
  <si>
    <t>t</t>
  </si>
  <si>
    <t>-1346477770</t>
  </si>
  <si>
    <t>násypový materiál sanace, přepočet z m3 na t</t>
  </si>
  <si>
    <t>431,11*2</t>
  </si>
  <si>
    <t>58380654</t>
  </si>
  <si>
    <t>kámen lomový neupravený třída I záhozový do 200kg</t>
  </si>
  <si>
    <t>757721918</t>
  </si>
  <si>
    <t>552,11*2</t>
  </si>
  <si>
    <t>22</t>
  </si>
  <si>
    <t>00572410</t>
  </si>
  <si>
    <t>osivo směs travní parková</t>
  </si>
  <si>
    <t>kg</t>
  </si>
  <si>
    <t>655275230</t>
  </si>
  <si>
    <t>zatravněná plocha</t>
  </si>
  <si>
    <t>1193,54*0,05</t>
  </si>
  <si>
    <t>23</t>
  </si>
  <si>
    <t>AG.R-1</t>
  </si>
  <si>
    <t>Likvidace výkopku dle platné legislativy</t>
  </si>
  <si>
    <t>-721469056</t>
  </si>
  <si>
    <t>Vodorovné přemístění výkopku po suchu na zvolenou skládku dle možností zhotovitele bez ohledu na dopravní vzdálenost, uložení na skládku (primárně recyklační), poplatku za skládkovné - likvidace dle platné legislativy vč. všech souvisejících činností</t>
  </si>
  <si>
    <t>Poznámka k položce:_x000D_
1. V ceně jsou započteny i náhrady za jízdu loženého vozidla v terénu, ve výkopišti nebo na násypišti._x000D_
2. V ceně jsou započteny i náklady na vodorovné přemístění až na místo definitivního uložení na vzdálenost od těžiště nakládky do místa vykládky._x000D_
3. V cenách jsou započteny i náklady a) při vodorovné dopravě po suchu na přepravu za ztížených provozních podmínek, b) na požadovaný způsob uložení na skládce._x000D_
4. V ceně je započten i poplatek za uložení vybouraných hmot a sutí na uvažované řízené skládce odpadů dle zákona 541/2020 Sb._x000D_
5. Množství jednotek vybouraných hmot a sutí se určí v m3 původní konstrukce před zahájením bouracích prací._x000D_
6. Bude-li zhotovitelem zvoleno jiné místo uložení odsouhlasené objednatelem, bude v ceně započtena dopravní vzdálenost až na místo uložení, včetně všech souvisejících činností, poplatků, projednání apod._x000D_
7. Zhotovitel předloží objednateli doklad o likvidaci výkopku (vážné lístky, popř. čestné prohlášení)._x000D_
8. Položka je uvažována včetně všech dalších souvisejících činností.</t>
  </si>
  <si>
    <t>+odkopávky</t>
  </si>
  <si>
    <t>+odkopávka sanace</t>
  </si>
  <si>
    <t>-obsypy, zásypy</t>
  </si>
  <si>
    <t>-65,65</t>
  </si>
  <si>
    <t>-násep</t>
  </si>
  <si>
    <t>-302,15</t>
  </si>
  <si>
    <t>24</t>
  </si>
  <si>
    <t>R.1</t>
  </si>
  <si>
    <t>Likvidace dřevní hmoty odstraněných křovin a stromů dle platné legislativy</t>
  </si>
  <si>
    <t>-1600125909</t>
  </si>
  <si>
    <t>Likvidace dřevní hmoty odstraněných křovin, stromů a pařezů dle platné legislativy včetně všech souvisejících činností</t>
  </si>
  <si>
    <t>Poznámka k položce:_x000D_
1. Likvidovány budou pouze drobné porosty, větve a pařezy, které zůstávají k dispozici zhotoviteli - vše bude likvidováno dle platné legislativy._x000D_
2. Kmeny stromů zůstanou k dispozici vlastníkovi resp. městyse, přemístění zhotovitelem do 10 km dle jejich pokynů._x000D_
3. V případě štěpkování do kalkulace zahrnout zapůjčení štěpkovače na určitou dobu, dovoz a odvoz (km) štěpkovače, samotné štěpkování a následný odvoz štěpky do kompostárny.</t>
  </si>
  <si>
    <t>Zakládání</t>
  </si>
  <si>
    <t>25</t>
  </si>
  <si>
    <t>271542211</t>
  </si>
  <si>
    <t>Podsyp pod základové konstrukce se zhutněním z netříděné štěrkodrtě</t>
  </si>
  <si>
    <t>-988939384</t>
  </si>
  <si>
    <t>Podsyp pod základové konstrukce se zhutněním a urovnáním povrchu ze štěrkodrtě netříděné</t>
  </si>
  <si>
    <t>https://podminky.urs.cz/item/CS_URS_2023_02/271542211</t>
  </si>
  <si>
    <t>podsyp</t>
  </si>
  <si>
    <t>(510,3+161,2+26,52+135,48)*0,2</t>
  </si>
  <si>
    <t>Vodorovné konstrukce</t>
  </si>
  <si>
    <t>26</t>
  </si>
  <si>
    <t>451316112</t>
  </si>
  <si>
    <t>Podklad pod dlažbu z betonu prostého se zvýšenými nároky na prostředí C 25/30 tl přes 100 do 150 mm</t>
  </si>
  <si>
    <t>-814041217</t>
  </si>
  <si>
    <t>Podklad pod dlažbu z betonu prostého se zvýšenými nároky na prostředí tř. C 25/30 tl. přes 100 do 150 mm</t>
  </si>
  <si>
    <t>https://podminky.urs.cz/item/CS_URS_2023_02/451316112</t>
  </si>
  <si>
    <t>510,3</t>
  </si>
  <si>
    <t>27</t>
  </si>
  <si>
    <t>465513127</t>
  </si>
  <si>
    <t>Dlažba z lomového kamene na cementovou maltu s vyspárováním tl 200 mm</t>
  </si>
  <si>
    <t>-1461042047</t>
  </si>
  <si>
    <t>Dlažba z lomového kamene lomařsky upraveného na cementovou maltu, s vyspárováním cementovou maltou, tl. kamene 200 mm</t>
  </si>
  <si>
    <t>https://podminky.urs.cz/item/CS_URS_2023_02/465513127</t>
  </si>
  <si>
    <t>Komunikace</t>
  </si>
  <si>
    <t>28</t>
  </si>
  <si>
    <t>564861111</t>
  </si>
  <si>
    <t>Podklad ze štěrkodrtě ŠD plochy přes 100 m2 tl 200 mm</t>
  </si>
  <si>
    <t>433225780</t>
  </si>
  <si>
    <t>Podklad ze štěrkodrti ŠD s rozprostřením a zhutněním plochy přes 100 m2, po zhutnění tl. 200 mm</t>
  </si>
  <si>
    <t>https://podminky.urs.cz/item/CS_URS_2023_02/564861111</t>
  </si>
  <si>
    <t>Poznámka k položce:_x000D_
ŠD fr. 0-32</t>
  </si>
  <si>
    <t>podklad_ŠD150</t>
  </si>
  <si>
    <t>1402,17</t>
  </si>
  <si>
    <t>plocha podkladní vrstvy = plocha ACO + plocha krajnic + rozšíření vrstvy</t>
  </si>
  <si>
    <t>29</t>
  </si>
  <si>
    <t>564871111</t>
  </si>
  <si>
    <t>Podklad ze štěrkodrtě ŠD plochy přes 100 m2 tl 250 mm</t>
  </si>
  <si>
    <t>60246803</t>
  </si>
  <si>
    <t>Podklad ze štěrkodrti ŠD s rozprostřením a zhutněním plochy přes 100 m2, po zhutnění tl. 250 mm</t>
  </si>
  <si>
    <t>https://podminky.urs.cz/item/CS_URS_2023_02/564871111</t>
  </si>
  <si>
    <t>1364,96</t>
  </si>
  <si>
    <t>30</t>
  </si>
  <si>
    <t>565135111</t>
  </si>
  <si>
    <t>Asfaltový beton vrstva podkladní ACP 16 (obalované kamenivo OKS) tl 50 mm š do 3 m</t>
  </si>
  <si>
    <t>-148787886</t>
  </si>
  <si>
    <t>Asfaltový beton vrstva podkladní ACP 16 (obalované kamenivo střednězrnné - OKS) s rozprostřením a zhutněním v pruhu šířky přes 1,5 do 3 m, po zhutnění tl. 50 mm</t>
  </si>
  <si>
    <t>https://podminky.urs.cz/item/CS_URS_2023_02/565135111</t>
  </si>
  <si>
    <t>plocha ACO11+rozšíření v úseku s krajnicí</t>
  </si>
  <si>
    <t>31</t>
  </si>
  <si>
    <t>567132113</t>
  </si>
  <si>
    <t>Podklad ze směsi stmelené cementem SC C 8/10 (KSC I) tl 180 mm</t>
  </si>
  <si>
    <t>-418390371</t>
  </si>
  <si>
    <t>Podklad ze směsi stmelené cementem SC bez dilatačních spár, s rozprostřením a zhutněním SC C 8/10 (KSC I), po zhutnění tl. 180 mm</t>
  </si>
  <si>
    <t>https://podminky.urs.cz/item/CS_URS_2023_02/567132113</t>
  </si>
  <si>
    <t>1198,37+132,4</t>
  </si>
  <si>
    <t>32</t>
  </si>
  <si>
    <t>573211107</t>
  </si>
  <si>
    <t>Postřik živičný spojovací z asfaltu v množství 0,30 kg/m2</t>
  </si>
  <si>
    <t>1122900602</t>
  </si>
  <si>
    <t>Postřik spojovací PS bez posypu kamenivem z asfaltu silničního, v množství 0,30 kg/m2</t>
  </si>
  <si>
    <t>https://podminky.urs.cz/item/CS_URS_2023_02/573211107</t>
  </si>
  <si>
    <t>plocha spojovacího postřiku = plocha obrusné</t>
  </si>
  <si>
    <t>33</t>
  </si>
  <si>
    <t>573211109</t>
  </si>
  <si>
    <t>Postřik živičný spojovací z asfaltu v množství 0,50 kg/m2</t>
  </si>
  <si>
    <t>374371048</t>
  </si>
  <si>
    <t>Postřik spojovací PS bez posypu kamenivem z asfaltu silničního, v množství 0,50 kg/m2</t>
  </si>
  <si>
    <t>https://podminky.urs.cz/item/CS_URS_2023_02/573211109</t>
  </si>
  <si>
    <t>plocha infiltračního postřiku = plocha podkladní asfaltové vrstvy</t>
  </si>
  <si>
    <t>34</t>
  </si>
  <si>
    <t>577144121</t>
  </si>
  <si>
    <t>Asfaltový beton vrstva obrusná ACO 11 (ABS) tř. I tl 50 mm š přes 3 m z nemodifikovaného asfaltu</t>
  </si>
  <si>
    <t>1509560647</t>
  </si>
  <si>
    <t>Asfaltový beton vrstva obrusná ACO 11 (ABS) s rozprostřením a se zhutněním z nemodifikovaného asfaltu v pruhu šířky přes 3 m tř. I, po zhutnění tl. 50 mm</t>
  </si>
  <si>
    <t>https://podminky.urs.cz/item/CS_URS_2023_02/577144121</t>
  </si>
  <si>
    <t>Poznámka k položce:_x000D_
ACO 11 +</t>
  </si>
  <si>
    <t>161,2+1198,37+151,035+132,4+992,17+381,9+641,7</t>
  </si>
  <si>
    <t>plocha obrusné vrstvy - změřeno v elektronické PD</t>
  </si>
  <si>
    <t>35</t>
  </si>
  <si>
    <t>596212210</t>
  </si>
  <si>
    <t>Kladení zámkové dlažby pozemních komunikací ručně tl 80 mm skupiny A pl do 50 m2</t>
  </si>
  <si>
    <t>-497148522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</si>
  <si>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</si>
  <si>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https://podminky.urs.cz/item/CS_URS_2023_02/596212210</t>
  </si>
  <si>
    <t>Poznámka k položce:_x000D_
varovné pásy</t>
  </si>
  <si>
    <t>41+8+26,52</t>
  </si>
  <si>
    <t>36</t>
  </si>
  <si>
    <t>59245226</t>
  </si>
  <si>
    <t>dlažba tvar obdélník betonová pro nevidomé 200x100x80mm barevná</t>
  </si>
  <si>
    <t>-1435924376</t>
  </si>
  <si>
    <t>plocha dlažby + ztratné</t>
  </si>
  <si>
    <t>41*1,05</t>
  </si>
  <si>
    <t>37</t>
  </si>
  <si>
    <t>59245020</t>
  </si>
  <si>
    <t>dlažba tvar obdélník betonová 200x100x80mm přírodní</t>
  </si>
  <si>
    <t>-574365548</t>
  </si>
  <si>
    <t>Poznámka k položce:_x000D_
bez fazet</t>
  </si>
  <si>
    <t>26,52*1,05</t>
  </si>
  <si>
    <t>38</t>
  </si>
  <si>
    <t>592123R</t>
  </si>
  <si>
    <t xml:space="preserve">dlaždice betonová  s vodící linií </t>
  </si>
  <si>
    <t>-716589493</t>
  </si>
  <si>
    <t>dlaždice betonová s vodící linií 495x400x80mm</t>
  </si>
  <si>
    <t>Ostatní konstrukce a práce, bourání</t>
  </si>
  <si>
    <t>39</t>
  </si>
  <si>
    <t>914111111</t>
  </si>
  <si>
    <t>Montáž svislé dopravní značky do velikosti 1 m2 objímkami na sloupek nebo konzolu</t>
  </si>
  <si>
    <t>99620782</t>
  </si>
  <si>
    <t>Montáž svislé dopravní značky základní velikosti do 1 m2 objímkami na sloupky nebo konzoly</t>
  </si>
  <si>
    <t>https://podminky.urs.cz/item/CS_URS_2023_02/914111111</t>
  </si>
  <si>
    <t>40</t>
  </si>
  <si>
    <t>914511111</t>
  </si>
  <si>
    <t>Montáž sloupku dopravních značek délky do 3,5 m s betonovým základem</t>
  </si>
  <si>
    <t>966188978</t>
  </si>
  <si>
    <t>Montáž sloupku dopravních značek délky do 3,5 m do betonového základu</t>
  </si>
  <si>
    <t>https://podminky.urs.cz/item/CS_URS_2023_02/914511111</t>
  </si>
  <si>
    <t>41</t>
  </si>
  <si>
    <t>40445620</t>
  </si>
  <si>
    <t>zákazové, příkazové dopravní značky B1-B34, C1-15 700mm</t>
  </si>
  <si>
    <t>-187315720</t>
  </si>
  <si>
    <t>Poznámka k položce:_x000D_
C9a a C9b</t>
  </si>
  <si>
    <t>C9a</t>
  </si>
  <si>
    <t>C9b</t>
  </si>
  <si>
    <t>42</t>
  </si>
  <si>
    <t>40445650</t>
  </si>
  <si>
    <t>dodatkové tabulky E7, E12, E13 500x300mm</t>
  </si>
  <si>
    <t>-627195261</t>
  </si>
  <si>
    <t>E13</t>
  </si>
  <si>
    <t>43</t>
  </si>
  <si>
    <t>40445225</t>
  </si>
  <si>
    <t>sloupek pro dopravní značku Zn D 60mm v 3,5m</t>
  </si>
  <si>
    <t>364895504</t>
  </si>
  <si>
    <t>44</t>
  </si>
  <si>
    <t>40445253</t>
  </si>
  <si>
    <t>víčko plastové na sloupek D 60mm</t>
  </si>
  <si>
    <t>-674770310</t>
  </si>
  <si>
    <t>45</t>
  </si>
  <si>
    <t>916131213</t>
  </si>
  <si>
    <t>Osazení silničního obrubníku betonového stojatého s boční opěrou do lože z betonu prostého</t>
  </si>
  <si>
    <t>-1054546532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</si>
  <si>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</si>
  <si>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</si>
  <si>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1648</t>
  </si>
  <si>
    <t>změřeno v digitální formě PD</t>
  </si>
  <si>
    <t>46</t>
  </si>
  <si>
    <t>59217016</t>
  </si>
  <si>
    <t>obrubník betonový chodníkový 1000x80x250mm</t>
  </si>
  <si>
    <t>866486649</t>
  </si>
  <si>
    <t>47</t>
  </si>
  <si>
    <t>919111114</t>
  </si>
  <si>
    <t>Řezání dilatačních spár š 4 mm hl přes 90 do 100 mm příčných nebo podélných v čerstvém CB krytu</t>
  </si>
  <si>
    <t>151119316</t>
  </si>
  <si>
    <t>Řezání dilatačních spár v čerstvém cementobetonovém krytu příčných nebo podélných, šířky 4 mm, hloubky přes 90 do 100 mm</t>
  </si>
  <si>
    <t>https://podminky.urs.cz/item/CS_URS_2023_02/919111114</t>
  </si>
  <si>
    <t>150</t>
  </si>
  <si>
    <t>spáry v Sc proti vývoji reflexních trhlin</t>
  </si>
  <si>
    <t>48</t>
  </si>
  <si>
    <t>919721221</t>
  </si>
  <si>
    <t>Geomříž pro vyztužení asfaltového povrchu ze skelných vláken</t>
  </si>
  <si>
    <t>-174929034</t>
  </si>
  <si>
    <t>https://podminky.urs.cz/item/CS_URS_2023_02/919721221</t>
  </si>
  <si>
    <t>992,17*1,1</t>
  </si>
  <si>
    <t>výztuž asfaltových vrstech proti trhlinám v etapě 4</t>
  </si>
  <si>
    <t>49</t>
  </si>
  <si>
    <t>919726123</t>
  </si>
  <si>
    <t>Geotextilie pro ochranu, separaci a filtraci netkaná měrná hm přes 300 do 500 g/m2</t>
  </si>
  <si>
    <t>-413014713</t>
  </si>
  <si>
    <t>Geotextilie netkaná pro ochranu, separaci nebo filtraci měrná hmotnost přes 300 do 500 g/m2</t>
  </si>
  <si>
    <t>https://podminky.urs.cz/item/CS_URS_2023_02/919726123</t>
  </si>
  <si>
    <t>3850,97*1,1</t>
  </si>
  <si>
    <t>separac od podloží, vytažení po stranách*překryvy</t>
  </si>
  <si>
    <t>50</t>
  </si>
  <si>
    <t>938909311</t>
  </si>
  <si>
    <t>Čištění vozovek metením strojně podkladu nebo krytu betonového nebo živičného</t>
  </si>
  <si>
    <t>-556528184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</si>
  <si>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</si>
  <si>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https://podminky.urs.cz/item/CS_URS_2023_02/938909311</t>
  </si>
  <si>
    <t>Poznámka k položce:_x000D_
čištění nových i stávajících vozovek</t>
  </si>
  <si>
    <t>20000</t>
  </si>
  <si>
    <t>51</t>
  </si>
  <si>
    <t>919112213</t>
  </si>
  <si>
    <t>Řezání spár pro vytvoření komůrky š 10 mm hl 25 mm pro těsnící zálivku v živičném krytu</t>
  </si>
  <si>
    <t>2102859433</t>
  </si>
  <si>
    <t>Řezání dilatačních spár v živičném krytu vytvoření komůrky pro těsnící zálivku šířky 10 mm, hloubky 25 mm</t>
  </si>
  <si>
    <t>https://podminky.urs.cz/item/CS_URS_2023_02/919112213</t>
  </si>
  <si>
    <t>Poznámka k položce:_x000D_
proříznutí spáry na stávající účelové komunikaci</t>
  </si>
  <si>
    <t>53</t>
  </si>
  <si>
    <t>52</t>
  </si>
  <si>
    <t>919122112</t>
  </si>
  <si>
    <t>Těsnění spár zálivkou za tepla pro komůrky š 10 mm hl 25 mm s těsnicím profilem</t>
  </si>
  <si>
    <t>-1820117940</t>
  </si>
  <si>
    <t>Utěsnění dilatačních spár zálivkou za tepla v cementobetonovém nebo živičném krytu včetně adhezního nátěru s těsnicím profilem pod zálivkou, pro komůrky šířky 10 mm, hloubky 25 mm</t>
  </si>
  <si>
    <t>https://podminky.urs.cz/item/CS_URS_2023_02/919122112</t>
  </si>
  <si>
    <t>Poznámka k položce:_x000D_
zalití spáry v místě napojení nového krytu na stávající asfaltový povrch na účelové komunikaci</t>
  </si>
  <si>
    <t>919735112</t>
  </si>
  <si>
    <t>Řezání stávajícího živičného krytu hl přes 50 do 100 mm</t>
  </si>
  <si>
    <t>1496898425</t>
  </si>
  <si>
    <t>Řezání stávajícího živičného krytu nebo podkladu hloubky přes 50 do 100 mm</t>
  </si>
  <si>
    <t>https://podminky.urs.cz/item/CS_URS_2023_02/919735112</t>
  </si>
  <si>
    <t>Poznámka k položce:_x000D_
zaříznutí asfaltu na stávající účelové komunikaci a u varovných pásů</t>
  </si>
  <si>
    <t>změřeno v digitální verzi PD - funkce měření délek</t>
  </si>
  <si>
    <t>99</t>
  </si>
  <si>
    <t>Přesuny hmot a suti</t>
  </si>
  <si>
    <t>54</t>
  </si>
  <si>
    <t>998225111</t>
  </si>
  <si>
    <t>Přesun hmot pro pozemní komunikace s krytem z kamene, monolitickým betonovým nebo živičným</t>
  </si>
  <si>
    <t>648634552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</si>
  <si>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</si>
  <si>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</si>
  <si>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997</t>
  </si>
  <si>
    <t xml:space="preserve"> Přesun sutě</t>
  </si>
  <si>
    <t>55</t>
  </si>
  <si>
    <t>997221571</t>
  </si>
  <si>
    <t>Vodorovná doprava vybouraných hmot do 1 km</t>
  </si>
  <si>
    <t>-1669327060</t>
  </si>
  <si>
    <t>Vodorovná doprava vybouraných hmot bez naložení, ale se složením a s hrubým urovnáním na vzdálenost do 1 km</t>
  </si>
  <si>
    <t>https://podminky.urs.cz/item/CS_URS_2023_02/997221571</t>
  </si>
  <si>
    <t>1185,908</t>
  </si>
  <si>
    <t>56</t>
  </si>
  <si>
    <t>997221579</t>
  </si>
  <si>
    <t>Příplatek ZKD 1 km u vodorovné dopravy vybouraných hmot</t>
  </si>
  <si>
    <t>-1574094795</t>
  </si>
  <si>
    <t>Vodorovná doprava vybouraných hmot bez naložení, ale se složením a s hrubým urovnáním na vzdálenost Příplatek k ceně za každý další i započatý 1 km přes 1 km</t>
  </si>
  <si>
    <t>https://podminky.urs.cz/item/CS_URS_2023_02/997221579</t>
  </si>
  <si>
    <t>1185,908*14</t>
  </si>
  <si>
    <t>57</t>
  </si>
  <si>
    <t>997221611</t>
  </si>
  <si>
    <t>Nakládání suti na dopravní prostředky pro vodorovnou dopravu</t>
  </si>
  <si>
    <t>-789587443</t>
  </si>
  <si>
    <t>Nakládání na dopravní prostředky pro vodorovnou dopravu suti</t>
  </si>
  <si>
    <t>https://podminky.urs.cz/item/CS_URS_2023_02/997221611</t>
  </si>
  <si>
    <t>odstraněné konstrukce, lomový kámen pokud nebude požit zpětně na stavbu, tak přemístění dle pokynů vlastníka</t>
  </si>
  <si>
    <t>75,65+37,73+456,398+49,105+567,025</t>
  </si>
  <si>
    <t>58</t>
  </si>
  <si>
    <t>997221862</t>
  </si>
  <si>
    <t>Poplatek za uložení na recyklační skládce (skládkovné) stavebního odpadu z armovaného betonu pod kódem 17 01 01</t>
  </si>
  <si>
    <t>-243009613</t>
  </si>
  <si>
    <t>Poplatek za uložení stavebního odpadu na recyklační skládce (skládkovné) z armovaného betonu zatříděného do Katalogu odpadů pod kódem 17 01 01</t>
  </si>
  <si>
    <t>https://podminky.urs.cz/item/CS_URS_2023_02/997221862</t>
  </si>
  <si>
    <t>75,65</t>
  </si>
  <si>
    <t>59</t>
  </si>
  <si>
    <t>997221873</t>
  </si>
  <si>
    <t>Poplatek za uložení na recyklační skládce (skládkovné) stavebního odpadu zeminy a kamení zatříděného do Katalogu odpadů pod kódem 17 05 04</t>
  </si>
  <si>
    <t>-103263016</t>
  </si>
  <si>
    <t>Poplatek za uložení stavebního odpadu na recyklační skládce (skládkovné) zeminy a kamení zatříděného do Katalogu odpadů pod kódem 17 05 04</t>
  </si>
  <si>
    <t>https://podminky.urs.cz/item/CS_URS_2023_02/997221873</t>
  </si>
  <si>
    <t>49,105</t>
  </si>
  <si>
    <t>60</t>
  </si>
  <si>
    <t>997221875</t>
  </si>
  <si>
    <t>Poplatek za uložení na recyklační skládce (skládkovné) stavebního odpadu asfaltového bez obsahu dehtu zatříděného do Katalogu odpadů pod kódem 17 03 02</t>
  </si>
  <si>
    <t>1933365560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</si>
  <si>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</si>
  <si>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</si>
  <si>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37,73+456,398</t>
  </si>
  <si>
    <t>Práce a dodávky M</t>
  </si>
  <si>
    <t>46-M</t>
  </si>
  <si>
    <t>Zemní práce při extr.mont.pracích</t>
  </si>
  <si>
    <t>61</t>
  </si>
  <si>
    <t>460742122</t>
  </si>
  <si>
    <t>Osazení kabelových prostupů z trub plastových do rýhy s obsypem z písku průměru přes 10 do 15 cm</t>
  </si>
  <si>
    <t>64</t>
  </si>
  <si>
    <t>1679403591</t>
  </si>
  <si>
    <t>Osazení kabelových prostupů včetně utěsnění a spárování z trub plastových do rýhy, bez výkopových prací s obsypem z písku, vnitřního průměru přes 10 do 15 cm</t>
  </si>
  <si>
    <t>https://podminky.urs.cz/item/CS_URS_2023_02/460742122</t>
  </si>
  <si>
    <t>11+5,5</t>
  </si>
  <si>
    <t>dělená + rezervní</t>
  </si>
  <si>
    <t>62</t>
  </si>
  <si>
    <t>34571098</t>
  </si>
  <si>
    <t>trubka elektroinstalační dělená (chránička) D 100/110mm, HDPE</t>
  </si>
  <si>
    <t>128</t>
  </si>
  <si>
    <t>1718521576</t>
  </si>
  <si>
    <t>63</t>
  </si>
  <si>
    <t>34571355</t>
  </si>
  <si>
    <t>trubka elektroinstalační ohebná dvouplášťová korugovaná (chránička) D 94/110mm, HDPE+LDPE</t>
  </si>
  <si>
    <t>1075275927</t>
  </si>
  <si>
    <t>rezervní chránička</t>
  </si>
  <si>
    <t>5,5</t>
  </si>
  <si>
    <t>3298,64</t>
  </si>
  <si>
    <t>3329,36</t>
  </si>
  <si>
    <t>676/18-1-2 - SO 101 Stezka - Neuznatelné náklady</t>
  </si>
  <si>
    <t>641,6</t>
  </si>
  <si>
    <t>113154224</t>
  </si>
  <si>
    <t>Frézování živičného krytu tl 100 mm pruh š přes 0,5 do 1 m pl přes 500 do 1000 m2 bez překážek v trase</t>
  </si>
  <si>
    <t>1518626596</t>
  </si>
  <si>
    <t>Frézování živičného podkladu nebo krytu s naložením na dopravní prostředek plochy přes 500 do 1 000 m2 bez překážek v trase pruhu šířky do 1 m, tloušťky vrstvy 100 mm</t>
  </si>
  <si>
    <t>https://podminky.urs.cz/item/CS_URS_2023_02/113154224</t>
  </si>
  <si>
    <t>589,72+378,50+1896,52</t>
  </si>
  <si>
    <t>308</t>
  </si>
  <si>
    <t>143,48</t>
  </si>
  <si>
    <t>221,65</t>
  </si>
  <si>
    <t>121,6+87,12</t>
  </si>
  <si>
    <t>17,9</t>
  </si>
  <si>
    <t>382,50+590+378,5+1896,52</t>
  </si>
  <si>
    <t>447,50</t>
  </si>
  <si>
    <t>87,12*2</t>
  </si>
  <si>
    <t>121,6*2</t>
  </si>
  <si>
    <t>447,5*0,05</t>
  </si>
  <si>
    <t>-17,9</t>
  </si>
  <si>
    <t>48,52</t>
  </si>
  <si>
    <t>382,50</t>
  </si>
  <si>
    <t>ACO11+192*0,08*2</t>
  </si>
  <si>
    <t>569831111</t>
  </si>
  <si>
    <t>Zpevnění krajnic štěrkodrtí tl 100 mm</t>
  </si>
  <si>
    <t>1506481705</t>
  </si>
  <si>
    <t>Zpevnění krajnic nebo komunikací pro pěší s rozprostřením a zhutněním, po zhutnění štěrkodrtí tl. 100 mm</t>
  </si>
  <si>
    <t>https://podminky.urs.cz/item/CS_URS_2023_02/569831111</t>
  </si>
  <si>
    <t>krajnice_asfR</t>
  </si>
  <si>
    <t>změřeno v elektronické PD</t>
  </si>
  <si>
    <t>87,15</t>
  </si>
  <si>
    <t>590+48,52+378,50+1896,52+385,1</t>
  </si>
  <si>
    <t>B11</t>
  </si>
  <si>
    <t>501,82*1,1</t>
  </si>
  <si>
    <t>10000</t>
  </si>
  <si>
    <t>120</t>
  </si>
  <si>
    <t>757,187</t>
  </si>
  <si>
    <t>757,187*14</t>
  </si>
  <si>
    <t>62,877+658,89+35,42</t>
  </si>
  <si>
    <t>35,42</t>
  </si>
  <si>
    <t>62,877+658,89</t>
  </si>
  <si>
    <t>676/18-1-3 - SO 202 Lávka</t>
  </si>
  <si>
    <t xml:space="preserve">    211 - Mostní konstrukce - Lávka</t>
  </si>
  <si>
    <t xml:space="preserve">    998 - Přesun hmot</t>
  </si>
  <si>
    <t>122251103</t>
  </si>
  <si>
    <t>Odkopávky a prokopávky nezapažené v hornině třídy těžitelnosti I skupiny 3 objem do 100 m3 strojně</t>
  </si>
  <si>
    <t>-1349413140</t>
  </si>
  <si>
    <t>Odkopávky a prokopávky nezapažené strojně v hornině třídy těžitelnosti I skupiny 3 přes 50 do 100 m3</t>
  </si>
  <si>
    <t>https://podminky.urs.cz/item/CS_URS_2023_02/122251103</t>
  </si>
  <si>
    <t>127751111</t>
  </si>
  <si>
    <t>Vykopávky pod vodou v hornině třídy těžitelnosti I a II skupiny 1 až 4 tl vrstvy přes 0,5 m objem do 1000 m3 strojně</t>
  </si>
  <si>
    <t>1100162630</t>
  </si>
  <si>
    <t>Vykopávky pod vodou strojně na hloubku do 5 m pod projektem stanovenou hladinou vody v horninách třídy těžitelnosti I a II skupiny 1 až 4, průměrné tloušťky projektované vrstvy přes 0,50 m do 1 000 m3</t>
  </si>
  <si>
    <t>https://podminky.urs.cz/item/CS_URS_2023_02/127751111</t>
  </si>
  <si>
    <t>167151101</t>
  </si>
  <si>
    <t>Nakládání výkopku z hornin třídy těžitelnosti I skupiny 1 až 3 do 100 m3</t>
  </si>
  <si>
    <t>-609408263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</si>
  <si>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</si>
  <si>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</si>
  <si>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výkop + zásyp</t>
  </si>
  <si>
    <t>60+30+31,5</t>
  </si>
  <si>
    <t>162451106</t>
  </si>
  <si>
    <t>Vodorovné přemístění přes 1 500 do 2000 m výkopku/sypaniny z horniny třídy těžitelnosti I skupiny 1 až 3</t>
  </si>
  <si>
    <t>31321797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</si>
  <si>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</si>
  <si>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https://podminky.urs.cz/item/CS_URS_2023_02/162451106</t>
  </si>
  <si>
    <t>odvoz a návoz výkopku pro zpetný zásyp</t>
  </si>
  <si>
    <t>31,5*2</t>
  </si>
  <si>
    <t>174151102</t>
  </si>
  <si>
    <t>Zásyp v prostoru s omezeným pohybem stroje sypaninou se zhutněním</t>
  </si>
  <si>
    <t>-479731481</t>
  </si>
  <si>
    <t>Zásyp sypaninou z jakékoliv horniny strojně s uložením výkopku ve vrstvách se zhutněním v prostorách s omezeným pohybem stroje s urovnáním povrchu zásypu</t>
  </si>
  <si>
    <t>https://podminky.urs.cz/item/CS_URS_2023_02/174151102</t>
  </si>
  <si>
    <t>31,5</t>
  </si>
  <si>
    <t>-630202079</t>
  </si>
  <si>
    <t>90-31,5</t>
  </si>
  <si>
    <t>1150011R1</t>
  </si>
  <si>
    <t>Zřízení hrázky z pytlů</t>
  </si>
  <si>
    <t>43345166</t>
  </si>
  <si>
    <t>Zřízení hráení z pytlů big bag naplněných zajílovaným pískem. Obsahuje veškěrý materiál a manipulaci.</t>
  </si>
  <si>
    <t>105</t>
  </si>
  <si>
    <t>115101201</t>
  </si>
  <si>
    <t>Čerpání vody na dopravní výšku do 10 m průměrný přítok do 500 l/min</t>
  </si>
  <si>
    <t>hod</t>
  </si>
  <si>
    <t>-42158826</t>
  </si>
  <si>
    <t>Čerpání vody na dopravní výšku do 10 m s uvažovaným průměrným přítokem do 500 l/min</t>
  </si>
  <si>
    <t>https://podminky.urs.cz/item/CS_URS_2023_02/115101201</t>
  </si>
  <si>
    <t>273321118</t>
  </si>
  <si>
    <t>Základové desky mostních konstrukcí ze ŽB C 30/37</t>
  </si>
  <si>
    <t>1758949320</t>
  </si>
  <si>
    <t>Základové konstrukce z betonu železového desky ve výkopu nebo na hlavách pilot C 30/37</t>
  </si>
  <si>
    <t>https://podminky.urs.cz/item/CS_URS_2023_02/273321118</t>
  </si>
  <si>
    <t>21,41</t>
  </si>
  <si>
    <t>273354111</t>
  </si>
  <si>
    <t>Bednění základových desek - zřízení</t>
  </si>
  <si>
    <t>1777768036</t>
  </si>
  <si>
    <t>Bednění základových konstrukcí desek zřízení</t>
  </si>
  <si>
    <t>https://podminky.urs.cz/item/CS_URS_2023_02/273354111</t>
  </si>
  <si>
    <t>273354211</t>
  </si>
  <si>
    <t>Bednění základových desek - odstranění</t>
  </si>
  <si>
    <t>897358790</t>
  </si>
  <si>
    <t>Bednění základových konstrukcí desek odstranění bednění</t>
  </si>
  <si>
    <t>https://podminky.urs.cz/item/CS_URS_2023_02/273354211</t>
  </si>
  <si>
    <t>273361116</t>
  </si>
  <si>
    <t>Výztuž základových desek z betonářské oceli 10 505</t>
  </si>
  <si>
    <t>-1736776145</t>
  </si>
  <si>
    <t>Výztuž základových konstrukcí desek z betonářské oceli 10 505 (R) nebo BSt 500</t>
  </si>
  <si>
    <t>https://podminky.urs.cz/item/CS_URS_2023_02/273361116</t>
  </si>
  <si>
    <t>2,25</t>
  </si>
  <si>
    <t>včetně 10% ztratné</t>
  </si>
  <si>
    <t>275311611</t>
  </si>
  <si>
    <t>Základové patky prokládané kamenem z betonu tř. C 16/20</t>
  </si>
  <si>
    <t>-2105205953</t>
  </si>
  <si>
    <t>Základy z betonu prostého patky a bloky z betonu kamenem prokládaného tř. C 16/20</t>
  </si>
  <si>
    <t>https://podminky.urs.cz/item/CS_URS_2023_02/275311611</t>
  </si>
  <si>
    <t>výplň pod dlažbu pod lávkou</t>
  </si>
  <si>
    <t>10,864</t>
  </si>
  <si>
    <t>279322511</t>
  </si>
  <si>
    <t>Základová zeď ze ŽB se zvýšenými nároky na prostředí tř. C 25/30 bez výztuže</t>
  </si>
  <si>
    <t>973831137</t>
  </si>
  <si>
    <t>Základové zdi z betonu železového (bez výztuže) se zvýšenými nároky na prostředí tř. C 25/30</t>
  </si>
  <si>
    <t>https://podminky.urs.cz/item/CS_URS_2023_02/279322511</t>
  </si>
  <si>
    <t>10,248</t>
  </si>
  <si>
    <t>279351121</t>
  </si>
  <si>
    <t>Zřízení oboustranného bednění základových zdí</t>
  </si>
  <si>
    <t>-867626460</t>
  </si>
  <si>
    <t>Bednění základových zdí rovné oboustranné za každou stranu zřízení</t>
  </si>
  <si>
    <t>https://podminky.urs.cz/item/CS_URS_2023_02/279351121</t>
  </si>
  <si>
    <t>279351122</t>
  </si>
  <si>
    <t>Odstranění oboustranného bednění základových zdí</t>
  </si>
  <si>
    <t>-977667682</t>
  </si>
  <si>
    <t>Bednění základových zdí rovné oboustranné za každou stranu odstranění</t>
  </si>
  <si>
    <t>https://podminky.urs.cz/item/CS_URS_2023_02/279351122</t>
  </si>
  <si>
    <t>279361821</t>
  </si>
  <si>
    <t>Výztuž základových zdí nosných betonářskou ocelí 10 505</t>
  </si>
  <si>
    <t>-1385862262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</si>
  <si>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</si>
  <si>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https://podminky.urs.cz/item/CS_URS_2023_02/279361821</t>
  </si>
  <si>
    <t>2,43</t>
  </si>
  <si>
    <t>211</t>
  </si>
  <si>
    <t>Mostní konstrukce - Lávka</t>
  </si>
  <si>
    <t>4.R.1</t>
  </si>
  <si>
    <t>Obloukový nosník - prvek SQ 100/8 dl. 11500mm</t>
  </si>
  <si>
    <t>ks</t>
  </si>
  <si>
    <t>-151342657</t>
  </si>
  <si>
    <t>4.R.2</t>
  </si>
  <si>
    <t>Příčník  - prvek STR 300/10 dl. 550 mm</t>
  </si>
  <si>
    <t>-1654302234</t>
  </si>
  <si>
    <t>4.R.3</t>
  </si>
  <si>
    <t>Příčník  - prvek U 100/30dl. 550 mm</t>
  </si>
  <si>
    <t>-99562974</t>
  </si>
  <si>
    <t>Příčník - prvek U 100/30dl. 550 mm</t>
  </si>
  <si>
    <t>4.R.4</t>
  </si>
  <si>
    <t>Příčník - prvek L 50/6 dl. 240mm</t>
  </si>
  <si>
    <t>1501937887</t>
  </si>
  <si>
    <t>4.R.5</t>
  </si>
  <si>
    <t>Příčník - prvek L 50/6 dl. 75mm</t>
  </si>
  <si>
    <t>-1323823604</t>
  </si>
  <si>
    <t>4.R.6</t>
  </si>
  <si>
    <t>Mostovka - prvek MD 40 dl 2040 mm</t>
  </si>
  <si>
    <t>819422480</t>
  </si>
  <si>
    <t>4.R.7</t>
  </si>
  <si>
    <t>Mostovka - prvek STR 500/6 dl 2040 mm</t>
  </si>
  <si>
    <t>-673988373</t>
  </si>
  <si>
    <t>4.R.8</t>
  </si>
  <si>
    <t>Zábradlí - prvek SQ 60/4 dl. 1900 mm</t>
  </si>
  <si>
    <t>1890930129</t>
  </si>
  <si>
    <t>4.R.9</t>
  </si>
  <si>
    <t>Zábradlí - prvek SQ 60/5 dl. 1437 mm</t>
  </si>
  <si>
    <t>-2016438073</t>
  </si>
  <si>
    <t>Zábradlí - prvek SQ 60/4 dl. 1600 mm</t>
  </si>
  <si>
    <t>4.R.10</t>
  </si>
  <si>
    <t>Zábradlí - prvek SQ 50/5 dl. 1683 mm</t>
  </si>
  <si>
    <t>397981137</t>
  </si>
  <si>
    <t>4.R.11</t>
  </si>
  <si>
    <t>Zábradlí - prvek SQ 50/5 dl. 900 mm</t>
  </si>
  <si>
    <t>1639428862</t>
  </si>
  <si>
    <t>4.R.12</t>
  </si>
  <si>
    <t>Zábradlí - prvek tyč 10 dl. 850 mm</t>
  </si>
  <si>
    <t>-2037928087</t>
  </si>
  <si>
    <t>132</t>
  </si>
  <si>
    <t>4.R.13</t>
  </si>
  <si>
    <t>Kotvení - prvek P 20,  302x350 mm</t>
  </si>
  <si>
    <t>-2057512395</t>
  </si>
  <si>
    <t>Kotvení - prvek P 20,  302x350 mm,nerez</t>
  </si>
  <si>
    <t>4.R.14</t>
  </si>
  <si>
    <t>Kotvení - prvek P 20,  302x178 mm</t>
  </si>
  <si>
    <t>-1330423686</t>
  </si>
  <si>
    <t>Kotvení - prvek P 20,  302x178 mm, nerez</t>
  </si>
  <si>
    <t>4.R.15</t>
  </si>
  <si>
    <t>Kotvení - prvek P 10,  300x473 mm</t>
  </si>
  <si>
    <t>858182509</t>
  </si>
  <si>
    <t>Kotvení - prvek P 10,  300x473 mm, nerez</t>
  </si>
  <si>
    <t>4.R.16</t>
  </si>
  <si>
    <t>Kotvení - prvek P 20,  40x250 mm</t>
  </si>
  <si>
    <t>1324117207</t>
  </si>
  <si>
    <t>Kotvení - prvek P 20,  40x250 mm, nerez</t>
  </si>
  <si>
    <t>4.R.17</t>
  </si>
  <si>
    <t>Kotvení - prvek P 6,  80x290 mm</t>
  </si>
  <si>
    <t>-63000204</t>
  </si>
  <si>
    <t>Kotvení - prvek P 6,  80x290 mm, nerez</t>
  </si>
  <si>
    <t>4.R.19</t>
  </si>
  <si>
    <t>Kotvení - prvek trn 15-150</t>
  </si>
  <si>
    <t>-301454541</t>
  </si>
  <si>
    <t>4.R.18</t>
  </si>
  <si>
    <t>Kotvení - prvek P 20, 250x2400 mm</t>
  </si>
  <si>
    <t>-1982321260</t>
  </si>
  <si>
    <t>Kotvení - prvek P 20, 250x2400 mm, nerez</t>
  </si>
  <si>
    <t>4.R.20</t>
  </si>
  <si>
    <t>Kotvení - prvek P 30, 80x100mm</t>
  </si>
  <si>
    <t>824681708</t>
  </si>
  <si>
    <t>Kotvení - prvek P 30, 80x100mm, nerez</t>
  </si>
  <si>
    <t>4.R.21</t>
  </si>
  <si>
    <t>Dodávka lávky</t>
  </si>
  <si>
    <t>94826081</t>
  </si>
  <si>
    <t>Dodávka kompletní lávky zhotovené z dílčích materiálových prvků, včetně zábradlí, připravené k přemístění a osazení. Včetně spojovacího materiál. Neobsahuje dopravu a osazení na místě</t>
  </si>
  <si>
    <t>4.R.22</t>
  </si>
  <si>
    <t>Montáž konstrukce lávky</t>
  </si>
  <si>
    <t>397763500</t>
  </si>
  <si>
    <t>Montáž konstrukce lávky na místě včetně dopravy a spojovacího materiálu potřebného k osazení a ukotvoní lávky</t>
  </si>
  <si>
    <t>451577121</t>
  </si>
  <si>
    <t>Podkladní a výplňová vrstva z kameniva drceného tl do 200 mm</t>
  </si>
  <si>
    <t>-465049927</t>
  </si>
  <si>
    <t>Podkladní a výplňová vrstva z kameniva tloušťky do 200 mm z kameniva drceného</t>
  </si>
  <si>
    <t>https://podminky.urs.cz/item/CS_URS_2023_02/451577121</t>
  </si>
  <si>
    <t>Poznámka k položce:_x000D_
podklad pod základ lávky</t>
  </si>
  <si>
    <t>998</t>
  </si>
  <si>
    <t>Přesun hmot</t>
  </si>
  <si>
    <t>998212111</t>
  </si>
  <si>
    <t>Přesun hmot pro mosty zděné, monolitické betonové nebo ocelové v do 20 m</t>
  </si>
  <si>
    <t>-1498976343</t>
  </si>
  <si>
    <t>Přesun hmot pro mosty zděné, betonové monolitické, spřažené ocelobetonové nebo kovové vodorovná dopravní vzdálenost do 100 m výška mostu do 20 m</t>
  </si>
  <si>
    <t>https://podminky.urs.cz/item/CS_URS_2023_02/998212111</t>
  </si>
  <si>
    <t>8,965</t>
  </si>
  <si>
    <t>99821R</t>
  </si>
  <si>
    <t>Přesun hmot pro mosty kompozitní</t>
  </si>
  <si>
    <t>2031620985</t>
  </si>
  <si>
    <t>Přesun hmot pro mosty kompozitní vodorovná dopravní vzdálenost do 100 m výška mostu do 10 m</t>
  </si>
  <si>
    <t>2,081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</si>
</sst>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14203202" TargetMode="External"/><Relationship Id="rId18" Type="http://schemas.openxmlformats.org/officeDocument/2006/relationships/hyperlink" Target="https://podminky.urs.cz/item/CS_URS_2023_02/181152302" TargetMode="External"/><Relationship Id="rId26" Type="http://schemas.openxmlformats.org/officeDocument/2006/relationships/hyperlink" Target="https://podminky.urs.cz/item/CS_URS_2023_02/567132113" TargetMode="External"/><Relationship Id="rId39" Type="http://schemas.openxmlformats.org/officeDocument/2006/relationships/hyperlink" Target="https://podminky.urs.cz/item/CS_URS_2023_02/919122112" TargetMode="External"/><Relationship Id="rId21" Type="http://schemas.openxmlformats.org/officeDocument/2006/relationships/hyperlink" Target="https://podminky.urs.cz/item/CS_URS_2023_02/451316112" TargetMode="External"/><Relationship Id="rId34" Type="http://schemas.openxmlformats.org/officeDocument/2006/relationships/hyperlink" Target="https://podminky.urs.cz/item/CS_URS_2023_02/919111114" TargetMode="External"/><Relationship Id="rId42" Type="http://schemas.openxmlformats.org/officeDocument/2006/relationships/hyperlink" Target="https://podminky.urs.cz/item/CS_URS_2023_02/997221571" TargetMode="External"/><Relationship Id="rId47" Type="http://schemas.openxmlformats.org/officeDocument/2006/relationships/hyperlink" Target="https://podminky.urs.cz/item/CS_URS_2023_02/997221875" TargetMode="External"/><Relationship Id="rId7" Type="http://schemas.openxmlformats.org/officeDocument/2006/relationships/hyperlink" Target="https://podminky.urs.cz/item/CS_URS_2023_02/112251103" TargetMode="External"/><Relationship Id="rId2" Type="http://schemas.openxmlformats.org/officeDocument/2006/relationships/hyperlink" Target="https://podminky.urs.cz/item/CS_URS_2023_02/112101102" TargetMode="External"/><Relationship Id="rId16" Type="http://schemas.openxmlformats.org/officeDocument/2006/relationships/hyperlink" Target="https://podminky.urs.cz/item/CS_URS_2023_02/171151112" TargetMode="External"/><Relationship Id="rId29" Type="http://schemas.openxmlformats.org/officeDocument/2006/relationships/hyperlink" Target="https://podminky.urs.cz/item/CS_URS_2023_02/577144121" TargetMode="External"/><Relationship Id="rId11" Type="http://schemas.openxmlformats.org/officeDocument/2006/relationships/hyperlink" Target="https://podminky.urs.cz/item/CS_URS_2023_02/113203111" TargetMode="External"/><Relationship Id="rId24" Type="http://schemas.openxmlformats.org/officeDocument/2006/relationships/hyperlink" Target="https://podminky.urs.cz/item/CS_URS_2023_02/564871111" TargetMode="External"/><Relationship Id="rId32" Type="http://schemas.openxmlformats.org/officeDocument/2006/relationships/hyperlink" Target="https://podminky.urs.cz/item/CS_URS_2023_02/914511111" TargetMode="External"/><Relationship Id="rId37" Type="http://schemas.openxmlformats.org/officeDocument/2006/relationships/hyperlink" Target="https://podminky.urs.cz/item/CS_URS_2023_02/938909311" TargetMode="External"/><Relationship Id="rId40" Type="http://schemas.openxmlformats.org/officeDocument/2006/relationships/hyperlink" Target="https://podminky.urs.cz/item/CS_URS_2023_02/919735112" TargetMode="External"/><Relationship Id="rId45" Type="http://schemas.openxmlformats.org/officeDocument/2006/relationships/hyperlink" Target="https://podminky.urs.cz/item/CS_URS_2023_02/997221862" TargetMode="External"/><Relationship Id="rId5" Type="http://schemas.openxmlformats.org/officeDocument/2006/relationships/hyperlink" Target="https://podminky.urs.cz/item/CS_URS_2023_02/112251101" TargetMode="External"/><Relationship Id="rId15" Type="http://schemas.openxmlformats.org/officeDocument/2006/relationships/hyperlink" Target="https://podminky.urs.cz/item/CS_URS_2023_02/171151111" TargetMode="External"/><Relationship Id="rId23" Type="http://schemas.openxmlformats.org/officeDocument/2006/relationships/hyperlink" Target="https://podminky.urs.cz/item/CS_URS_2023_02/564861111" TargetMode="External"/><Relationship Id="rId28" Type="http://schemas.openxmlformats.org/officeDocument/2006/relationships/hyperlink" Target="https://podminky.urs.cz/item/CS_URS_2023_02/573211109" TargetMode="External"/><Relationship Id="rId36" Type="http://schemas.openxmlformats.org/officeDocument/2006/relationships/hyperlink" Target="https://podminky.urs.cz/item/CS_URS_2023_02/919726123" TargetMode="External"/><Relationship Id="rId49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2/113154225" TargetMode="External"/><Relationship Id="rId19" Type="http://schemas.openxmlformats.org/officeDocument/2006/relationships/hyperlink" Target="https://podminky.urs.cz/item/CS_URS_2023_02/181411131" TargetMode="External"/><Relationship Id="rId31" Type="http://schemas.openxmlformats.org/officeDocument/2006/relationships/hyperlink" Target="https://podminky.urs.cz/item/CS_URS_2023_02/914111111" TargetMode="External"/><Relationship Id="rId44" Type="http://schemas.openxmlformats.org/officeDocument/2006/relationships/hyperlink" Target="https://podminky.urs.cz/item/CS_URS_2023_02/997221611" TargetMode="External"/><Relationship Id="rId4" Type="http://schemas.openxmlformats.org/officeDocument/2006/relationships/hyperlink" Target="https://podminky.urs.cz/item/CS_URS_2023_02/112101121" TargetMode="External"/><Relationship Id="rId9" Type="http://schemas.openxmlformats.org/officeDocument/2006/relationships/hyperlink" Target="https://podminky.urs.cz/item/CS_URS_2023_02/113107241" TargetMode="External"/><Relationship Id="rId14" Type="http://schemas.openxmlformats.org/officeDocument/2006/relationships/hyperlink" Target="https://podminky.urs.cz/item/CS_URS_2023_02/122252205" TargetMode="External"/><Relationship Id="rId22" Type="http://schemas.openxmlformats.org/officeDocument/2006/relationships/hyperlink" Target="https://podminky.urs.cz/item/CS_URS_2023_02/465513127" TargetMode="External"/><Relationship Id="rId27" Type="http://schemas.openxmlformats.org/officeDocument/2006/relationships/hyperlink" Target="https://podminky.urs.cz/item/CS_URS_2023_02/573211107" TargetMode="External"/><Relationship Id="rId30" Type="http://schemas.openxmlformats.org/officeDocument/2006/relationships/hyperlink" Target="https://podminky.urs.cz/item/CS_URS_2023_02/596212210" TargetMode="External"/><Relationship Id="rId35" Type="http://schemas.openxmlformats.org/officeDocument/2006/relationships/hyperlink" Target="https://podminky.urs.cz/item/CS_URS_2023_02/919721221" TargetMode="External"/><Relationship Id="rId43" Type="http://schemas.openxmlformats.org/officeDocument/2006/relationships/hyperlink" Target="https://podminky.urs.cz/item/CS_URS_2023_02/997221579" TargetMode="External"/><Relationship Id="rId48" Type="http://schemas.openxmlformats.org/officeDocument/2006/relationships/hyperlink" Target="https://podminky.urs.cz/item/CS_URS_2023_02/460742122" TargetMode="External"/><Relationship Id="rId8" Type="http://schemas.openxmlformats.org/officeDocument/2006/relationships/hyperlink" Target="https://podminky.urs.cz/item/CS_URS_2023_02/113106292" TargetMode="External"/><Relationship Id="rId3" Type="http://schemas.openxmlformats.org/officeDocument/2006/relationships/hyperlink" Target="https://podminky.urs.cz/item/CS_URS_2023_02/112101103" TargetMode="External"/><Relationship Id="rId12" Type="http://schemas.openxmlformats.org/officeDocument/2006/relationships/hyperlink" Target="https://podminky.urs.cz/item/CS_URS_2023_02/114203103" TargetMode="External"/><Relationship Id="rId17" Type="http://schemas.openxmlformats.org/officeDocument/2006/relationships/hyperlink" Target="https://podminky.urs.cz/item/CS_URS_2023_02/174151101" TargetMode="External"/><Relationship Id="rId25" Type="http://schemas.openxmlformats.org/officeDocument/2006/relationships/hyperlink" Target="https://podminky.urs.cz/item/CS_URS_2023_02/565135111" TargetMode="External"/><Relationship Id="rId33" Type="http://schemas.openxmlformats.org/officeDocument/2006/relationships/hyperlink" Target="https://podminky.urs.cz/item/CS_URS_2023_02/916131213" TargetMode="External"/><Relationship Id="rId38" Type="http://schemas.openxmlformats.org/officeDocument/2006/relationships/hyperlink" Target="https://podminky.urs.cz/item/CS_URS_2023_02/919112213" TargetMode="External"/><Relationship Id="rId46" Type="http://schemas.openxmlformats.org/officeDocument/2006/relationships/hyperlink" Target="https://podminky.urs.cz/item/CS_URS_2023_02/997221873" TargetMode="External"/><Relationship Id="rId20" Type="http://schemas.openxmlformats.org/officeDocument/2006/relationships/hyperlink" Target="https://podminky.urs.cz/item/CS_URS_2023_02/271542211" TargetMode="External"/><Relationship Id="rId41" Type="http://schemas.openxmlformats.org/officeDocument/2006/relationships/hyperlink" Target="https://podminky.urs.cz/item/CS_URS_2023_02/998225111" TargetMode="External"/><Relationship Id="rId1" Type="http://schemas.openxmlformats.org/officeDocument/2006/relationships/hyperlink" Target="https://podminky.urs.cz/item/CS_URS_2023_02/112101101" TargetMode="External"/><Relationship Id="rId6" Type="http://schemas.openxmlformats.org/officeDocument/2006/relationships/hyperlink" Target="https://podminky.urs.cz/item/CS_URS_2023_02/11225110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1411131" TargetMode="External"/><Relationship Id="rId13" Type="http://schemas.openxmlformats.org/officeDocument/2006/relationships/hyperlink" Target="https://podminky.urs.cz/item/CS_URS_2023_02/573211107" TargetMode="External"/><Relationship Id="rId18" Type="http://schemas.openxmlformats.org/officeDocument/2006/relationships/hyperlink" Target="https://podminky.urs.cz/item/CS_URS_2023_02/916131213" TargetMode="External"/><Relationship Id="rId26" Type="http://schemas.openxmlformats.org/officeDocument/2006/relationships/hyperlink" Target="https://podminky.urs.cz/item/CS_URS_2023_02/997221579" TargetMode="External"/><Relationship Id="rId3" Type="http://schemas.openxmlformats.org/officeDocument/2006/relationships/hyperlink" Target="https://podminky.urs.cz/item/CS_URS_2023_02/113203111" TargetMode="External"/><Relationship Id="rId21" Type="http://schemas.openxmlformats.org/officeDocument/2006/relationships/hyperlink" Target="https://podminky.urs.cz/item/CS_URS_2023_02/919112213" TargetMode="External"/><Relationship Id="rId7" Type="http://schemas.openxmlformats.org/officeDocument/2006/relationships/hyperlink" Target="https://podminky.urs.cz/item/CS_URS_2023_02/181152302" TargetMode="External"/><Relationship Id="rId12" Type="http://schemas.openxmlformats.org/officeDocument/2006/relationships/hyperlink" Target="https://podminky.urs.cz/item/CS_URS_2023_02/569831111" TargetMode="External"/><Relationship Id="rId17" Type="http://schemas.openxmlformats.org/officeDocument/2006/relationships/hyperlink" Target="https://podminky.urs.cz/item/CS_URS_2023_02/914511111" TargetMode="External"/><Relationship Id="rId25" Type="http://schemas.openxmlformats.org/officeDocument/2006/relationships/hyperlink" Target="https://podminky.urs.cz/item/CS_URS_2023_02/997221571" TargetMode="External"/><Relationship Id="rId2" Type="http://schemas.openxmlformats.org/officeDocument/2006/relationships/hyperlink" Target="https://podminky.urs.cz/item/CS_URS_2023_02/113154224" TargetMode="External"/><Relationship Id="rId16" Type="http://schemas.openxmlformats.org/officeDocument/2006/relationships/hyperlink" Target="https://podminky.urs.cz/item/CS_URS_2023_02/914111111" TargetMode="External"/><Relationship Id="rId20" Type="http://schemas.openxmlformats.org/officeDocument/2006/relationships/hyperlink" Target="https://podminky.urs.cz/item/CS_URS_2023_02/938909311" TargetMode="External"/><Relationship Id="rId29" Type="http://schemas.openxmlformats.org/officeDocument/2006/relationships/hyperlink" Target="https://podminky.urs.cz/item/CS_URS_2023_02/997221875" TargetMode="External"/><Relationship Id="rId1" Type="http://schemas.openxmlformats.org/officeDocument/2006/relationships/hyperlink" Target="https://podminky.urs.cz/item/CS_URS_2023_02/113107241" TargetMode="External"/><Relationship Id="rId6" Type="http://schemas.openxmlformats.org/officeDocument/2006/relationships/hyperlink" Target="https://podminky.urs.cz/item/CS_URS_2023_02/174151101" TargetMode="External"/><Relationship Id="rId11" Type="http://schemas.openxmlformats.org/officeDocument/2006/relationships/hyperlink" Target="https://podminky.urs.cz/item/CS_URS_2023_02/565135111" TargetMode="External"/><Relationship Id="rId24" Type="http://schemas.openxmlformats.org/officeDocument/2006/relationships/hyperlink" Target="https://podminky.urs.cz/item/CS_URS_2023_02/998225111" TargetMode="External"/><Relationship Id="rId5" Type="http://schemas.openxmlformats.org/officeDocument/2006/relationships/hyperlink" Target="https://podminky.urs.cz/item/CS_URS_2023_02/171151112" TargetMode="External"/><Relationship Id="rId15" Type="http://schemas.openxmlformats.org/officeDocument/2006/relationships/hyperlink" Target="https://podminky.urs.cz/item/CS_URS_2023_02/577144121" TargetMode="External"/><Relationship Id="rId23" Type="http://schemas.openxmlformats.org/officeDocument/2006/relationships/hyperlink" Target="https://podminky.urs.cz/item/CS_URS_2023_02/919735112" TargetMode="External"/><Relationship Id="rId28" Type="http://schemas.openxmlformats.org/officeDocument/2006/relationships/hyperlink" Target="https://podminky.urs.cz/item/CS_URS_2023_02/997221873" TargetMode="External"/><Relationship Id="rId10" Type="http://schemas.openxmlformats.org/officeDocument/2006/relationships/hyperlink" Target="https://podminky.urs.cz/item/CS_URS_2023_02/564871111" TargetMode="External"/><Relationship Id="rId19" Type="http://schemas.openxmlformats.org/officeDocument/2006/relationships/hyperlink" Target="https://podminky.urs.cz/item/CS_URS_2023_02/919726123" TargetMode="External"/><Relationship Id="rId4" Type="http://schemas.openxmlformats.org/officeDocument/2006/relationships/hyperlink" Target="https://podminky.urs.cz/item/CS_URS_2023_02/122252205" TargetMode="External"/><Relationship Id="rId9" Type="http://schemas.openxmlformats.org/officeDocument/2006/relationships/hyperlink" Target="https://podminky.urs.cz/item/CS_URS_2023_02/564861111" TargetMode="External"/><Relationship Id="rId14" Type="http://schemas.openxmlformats.org/officeDocument/2006/relationships/hyperlink" Target="https://podminky.urs.cz/item/CS_URS_2023_02/573211109" TargetMode="External"/><Relationship Id="rId22" Type="http://schemas.openxmlformats.org/officeDocument/2006/relationships/hyperlink" Target="https://podminky.urs.cz/item/CS_URS_2023_02/919122112" TargetMode="External"/><Relationship Id="rId27" Type="http://schemas.openxmlformats.org/officeDocument/2006/relationships/hyperlink" Target="https://podminky.urs.cz/item/CS_URS_2023_02/997221611" TargetMode="External"/><Relationship Id="rId30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273354111" TargetMode="External"/><Relationship Id="rId13" Type="http://schemas.openxmlformats.org/officeDocument/2006/relationships/hyperlink" Target="https://podminky.urs.cz/item/CS_URS_2023_02/279351121" TargetMode="External"/><Relationship Id="rId18" Type="http://schemas.openxmlformats.org/officeDocument/2006/relationships/drawing" Target="../drawings/drawing5.xml"/><Relationship Id="rId3" Type="http://schemas.openxmlformats.org/officeDocument/2006/relationships/hyperlink" Target="https://podminky.urs.cz/item/CS_URS_2023_02/167151101" TargetMode="External"/><Relationship Id="rId7" Type="http://schemas.openxmlformats.org/officeDocument/2006/relationships/hyperlink" Target="https://podminky.urs.cz/item/CS_URS_2023_02/273321118" TargetMode="External"/><Relationship Id="rId12" Type="http://schemas.openxmlformats.org/officeDocument/2006/relationships/hyperlink" Target="https://podminky.urs.cz/item/CS_URS_2023_02/279322511" TargetMode="External"/><Relationship Id="rId17" Type="http://schemas.openxmlformats.org/officeDocument/2006/relationships/hyperlink" Target="https://podminky.urs.cz/item/CS_URS_2023_02/998212111" TargetMode="External"/><Relationship Id="rId2" Type="http://schemas.openxmlformats.org/officeDocument/2006/relationships/hyperlink" Target="https://podminky.urs.cz/item/CS_URS_2023_02/127751111" TargetMode="External"/><Relationship Id="rId16" Type="http://schemas.openxmlformats.org/officeDocument/2006/relationships/hyperlink" Target="https://podminky.urs.cz/item/CS_URS_2023_02/451577121" TargetMode="External"/><Relationship Id="rId1" Type="http://schemas.openxmlformats.org/officeDocument/2006/relationships/hyperlink" Target="https://podminky.urs.cz/item/CS_URS_2023_02/122251103" TargetMode="External"/><Relationship Id="rId6" Type="http://schemas.openxmlformats.org/officeDocument/2006/relationships/hyperlink" Target="https://podminky.urs.cz/item/CS_URS_2023_02/115101201" TargetMode="External"/><Relationship Id="rId11" Type="http://schemas.openxmlformats.org/officeDocument/2006/relationships/hyperlink" Target="https://podminky.urs.cz/item/CS_URS_2023_02/275311611" TargetMode="External"/><Relationship Id="rId5" Type="http://schemas.openxmlformats.org/officeDocument/2006/relationships/hyperlink" Target="https://podminky.urs.cz/item/CS_URS_2023_02/174151102" TargetMode="External"/><Relationship Id="rId15" Type="http://schemas.openxmlformats.org/officeDocument/2006/relationships/hyperlink" Target="https://podminky.urs.cz/item/CS_URS_2023_02/279361821" TargetMode="External"/><Relationship Id="rId10" Type="http://schemas.openxmlformats.org/officeDocument/2006/relationships/hyperlink" Target="https://podminky.urs.cz/item/CS_URS_2023_02/273361116" TargetMode="External"/><Relationship Id="rId4" Type="http://schemas.openxmlformats.org/officeDocument/2006/relationships/hyperlink" Target="https://podminky.urs.cz/item/CS_URS_2023_02/162451106" TargetMode="External"/><Relationship Id="rId9" Type="http://schemas.openxmlformats.org/officeDocument/2006/relationships/hyperlink" Target="https://podminky.urs.cz/item/CS_URS_2023_02/273354211" TargetMode="External"/><Relationship Id="rId14" Type="http://schemas.openxmlformats.org/officeDocument/2006/relationships/hyperlink" Target="https://podminky.urs.cz/item/CS_URS_2023_02/2793511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21" t="s">
        <v>6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6" t="s">
        <v>7</v>
      </c>
      <c r="BT2" s="16" t="s">
        <v>8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05" t="s">
        <v>15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9"/>
      <c r="BE5" s="202" t="s">
        <v>16</v>
      </c>
      <c r="BS5" s="16" t="s">
        <v>7</v>
      </c>
    </row>
    <row r="6" spans="1:74" ht="37" customHeight="1">
      <c r="B6" s="19"/>
      <c r="D6" s="25" t="s">
        <v>17</v>
      </c>
      <c r="K6" s="207" t="s">
        <v>18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9"/>
      <c r="BE6" s="203"/>
      <c r="BS6" s="16" t="s">
        <v>7</v>
      </c>
    </row>
    <row r="7" spans="1:74" ht="12" customHeight="1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03"/>
      <c r="BS7" s="16" t="s">
        <v>7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03"/>
      <c r="BS8" s="16" t="s">
        <v>7</v>
      </c>
    </row>
    <row r="9" spans="1:74" ht="14.4" customHeight="1">
      <c r="B9" s="19"/>
      <c r="AR9" s="19"/>
      <c r="BE9" s="203"/>
      <c r="BS9" s="16" t="s">
        <v>7</v>
      </c>
    </row>
    <row r="10" spans="1:74" ht="12" customHeight="1">
      <c r="B10" s="19"/>
      <c r="D10" s="26" t="s">
        <v>25</v>
      </c>
      <c r="AK10" s="26" t="s">
        <v>26</v>
      </c>
      <c r="AN10" s="24" t="s">
        <v>3</v>
      </c>
      <c r="AR10" s="19"/>
      <c r="BE10" s="203"/>
      <c r="BS10" s="16" t="s">
        <v>7</v>
      </c>
    </row>
    <row r="11" spans="1:74" ht="18.5" customHeight="1">
      <c r="B11" s="19"/>
      <c r="E11" s="24" t="s">
        <v>27</v>
      </c>
      <c r="AK11" s="26" t="s">
        <v>28</v>
      </c>
      <c r="AN11" s="24" t="s">
        <v>3</v>
      </c>
      <c r="AR11" s="19"/>
      <c r="BE11" s="203"/>
      <c r="BS11" s="16" t="s">
        <v>7</v>
      </c>
    </row>
    <row r="12" spans="1:74" ht="7" customHeight="1">
      <c r="B12" s="19"/>
      <c r="AR12" s="19"/>
      <c r="BE12" s="203"/>
      <c r="BS12" s="16" t="s">
        <v>7</v>
      </c>
    </row>
    <row r="13" spans="1:74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03"/>
      <c r="BS13" s="16" t="s">
        <v>7</v>
      </c>
    </row>
    <row r="14" spans="1:74" ht="12.5">
      <c r="B14" s="19"/>
      <c r="E14" s="208" t="s">
        <v>30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6" t="s">
        <v>28</v>
      </c>
      <c r="AN14" s="28" t="s">
        <v>30</v>
      </c>
      <c r="AR14" s="19"/>
      <c r="BE14" s="203"/>
      <c r="BS14" s="16" t="s">
        <v>7</v>
      </c>
    </row>
    <row r="15" spans="1:74" ht="7" customHeight="1">
      <c r="B15" s="19"/>
      <c r="AR15" s="19"/>
      <c r="BE15" s="203"/>
      <c r="BS15" s="16" t="s">
        <v>4</v>
      </c>
    </row>
    <row r="16" spans="1:74" ht="12" customHeight="1">
      <c r="B16" s="19"/>
      <c r="D16" s="26" t="s">
        <v>31</v>
      </c>
      <c r="AK16" s="26" t="s">
        <v>26</v>
      </c>
      <c r="AN16" s="24" t="s">
        <v>3</v>
      </c>
      <c r="AR16" s="19"/>
      <c r="BE16" s="203"/>
      <c r="BS16" s="16" t="s">
        <v>4</v>
      </c>
    </row>
    <row r="17" spans="2:71" ht="18.5" customHeight="1">
      <c r="B17" s="19"/>
      <c r="E17" s="24" t="s">
        <v>32</v>
      </c>
      <c r="AK17" s="26" t="s">
        <v>28</v>
      </c>
      <c r="AN17" s="24" t="s">
        <v>3</v>
      </c>
      <c r="AR17" s="19"/>
      <c r="BE17" s="203"/>
      <c r="BS17" s="16" t="s">
        <v>33</v>
      </c>
    </row>
    <row r="18" spans="2:71" ht="7" customHeight="1">
      <c r="B18" s="19"/>
      <c r="AR18" s="19"/>
      <c r="BE18" s="203"/>
      <c r="BS18" s="16" t="s">
        <v>7</v>
      </c>
    </row>
    <row r="19" spans="2:71" ht="12" customHeight="1">
      <c r="B19" s="19"/>
      <c r="D19" s="26" t="s">
        <v>34</v>
      </c>
      <c r="AK19" s="26" t="s">
        <v>26</v>
      </c>
      <c r="AN19" s="24" t="s">
        <v>3</v>
      </c>
      <c r="AR19" s="19"/>
      <c r="BE19" s="203"/>
      <c r="BS19" s="16" t="s">
        <v>7</v>
      </c>
    </row>
    <row r="20" spans="2:71" ht="18.5" customHeight="1">
      <c r="B20" s="19"/>
      <c r="E20" s="24" t="s">
        <v>22</v>
      </c>
      <c r="AK20" s="26" t="s">
        <v>28</v>
      </c>
      <c r="AN20" s="24" t="s">
        <v>3</v>
      </c>
      <c r="AR20" s="19"/>
      <c r="BE20" s="203"/>
      <c r="BS20" s="16" t="s">
        <v>33</v>
      </c>
    </row>
    <row r="21" spans="2:71" ht="7" customHeight="1">
      <c r="B21" s="19"/>
      <c r="AR21" s="19"/>
      <c r="BE21" s="203"/>
    </row>
    <row r="22" spans="2:71" ht="12" customHeight="1">
      <c r="B22" s="19"/>
      <c r="D22" s="26" t="s">
        <v>35</v>
      </c>
      <c r="AR22" s="19"/>
      <c r="BE22" s="203"/>
    </row>
    <row r="23" spans="2:71" ht="47.25" customHeight="1">
      <c r="B23" s="19"/>
      <c r="E23" s="210" t="s">
        <v>36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9"/>
      <c r="BE23" s="203"/>
    </row>
    <row r="24" spans="2:71" ht="7" customHeight="1">
      <c r="B24" s="19"/>
      <c r="AR24" s="19"/>
      <c r="BE24" s="203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3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1">
        <f>ROUND(AG54,2)</f>
        <v>0</v>
      </c>
      <c r="AL26" s="212"/>
      <c r="AM26" s="212"/>
      <c r="AN26" s="212"/>
      <c r="AO26" s="212"/>
      <c r="AR26" s="31"/>
      <c r="BE26" s="203"/>
    </row>
    <row r="27" spans="2:71" s="1" customFormat="1" ht="7" customHeight="1">
      <c r="B27" s="31"/>
      <c r="AR27" s="31"/>
      <c r="BE27" s="203"/>
    </row>
    <row r="28" spans="2:71" s="1" customFormat="1" ht="12.5">
      <c r="B28" s="31"/>
      <c r="L28" s="213" t="s">
        <v>38</v>
      </c>
      <c r="M28" s="213"/>
      <c r="N28" s="213"/>
      <c r="O28" s="213"/>
      <c r="P28" s="213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40</v>
      </c>
      <c r="AL28" s="213"/>
      <c r="AM28" s="213"/>
      <c r="AN28" s="213"/>
      <c r="AO28" s="213"/>
      <c r="AR28" s="31"/>
      <c r="BE28" s="203"/>
    </row>
    <row r="29" spans="2:71" s="2" customFormat="1" ht="14.4" customHeight="1">
      <c r="B29" s="35"/>
      <c r="D29" s="26" t="s">
        <v>41</v>
      </c>
      <c r="F29" s="26" t="s">
        <v>42</v>
      </c>
      <c r="L29" s="216">
        <v>0.21</v>
      </c>
      <c r="M29" s="215"/>
      <c r="N29" s="215"/>
      <c r="O29" s="215"/>
      <c r="P29" s="215"/>
      <c r="W29" s="214">
        <f>ROUND(AZ54,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ROUND(AV54, 2)</f>
        <v>0</v>
      </c>
      <c r="AL29" s="215"/>
      <c r="AM29" s="215"/>
      <c r="AN29" s="215"/>
      <c r="AO29" s="215"/>
      <c r="AR29" s="35"/>
      <c r="BE29" s="204"/>
    </row>
    <row r="30" spans="2:71" s="2" customFormat="1" ht="14.4" customHeight="1">
      <c r="B30" s="35"/>
      <c r="F30" s="26" t="s">
        <v>43</v>
      </c>
      <c r="L30" s="216">
        <v>0.15</v>
      </c>
      <c r="M30" s="215"/>
      <c r="N30" s="215"/>
      <c r="O30" s="215"/>
      <c r="P30" s="215"/>
      <c r="W30" s="214">
        <f>ROUND(BA54,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ROUND(AW54, 2)</f>
        <v>0</v>
      </c>
      <c r="AL30" s="215"/>
      <c r="AM30" s="215"/>
      <c r="AN30" s="215"/>
      <c r="AO30" s="215"/>
      <c r="AR30" s="35"/>
      <c r="BE30" s="204"/>
    </row>
    <row r="31" spans="2:71" s="2" customFormat="1" ht="14.4" hidden="1" customHeight="1">
      <c r="B31" s="35"/>
      <c r="F31" s="26" t="s">
        <v>44</v>
      </c>
      <c r="L31" s="216">
        <v>0.21</v>
      </c>
      <c r="M31" s="215"/>
      <c r="N31" s="215"/>
      <c r="O31" s="215"/>
      <c r="P31" s="215"/>
      <c r="W31" s="214">
        <f>ROUND(BB54,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5"/>
      <c r="BE31" s="204"/>
    </row>
    <row r="32" spans="2:71" s="2" customFormat="1" ht="14.4" hidden="1" customHeight="1">
      <c r="B32" s="35"/>
      <c r="F32" s="26" t="s">
        <v>45</v>
      </c>
      <c r="L32" s="216">
        <v>0.15</v>
      </c>
      <c r="M32" s="215"/>
      <c r="N32" s="215"/>
      <c r="O32" s="215"/>
      <c r="P32" s="215"/>
      <c r="W32" s="214">
        <f>ROUND(BC54,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5"/>
      <c r="BE32" s="204"/>
    </row>
    <row r="33" spans="2:44" s="2" customFormat="1" ht="14.4" hidden="1" customHeight="1">
      <c r="B33" s="35"/>
      <c r="F33" s="26" t="s">
        <v>46</v>
      </c>
      <c r="L33" s="216">
        <v>0</v>
      </c>
      <c r="M33" s="215"/>
      <c r="N33" s="215"/>
      <c r="O33" s="215"/>
      <c r="P33" s="215"/>
      <c r="W33" s="214">
        <f>ROUND(BD54,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5"/>
    </row>
    <row r="34" spans="2:44" s="1" customFormat="1" ht="7" customHeight="1">
      <c r="B34" s="31"/>
      <c r="AR34" s="31"/>
    </row>
    <row r="35" spans="2:44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20" t="s">
        <v>49</v>
      </c>
      <c r="Y35" s="218"/>
      <c r="Z35" s="218"/>
      <c r="AA35" s="218"/>
      <c r="AB35" s="218"/>
      <c r="AC35" s="38"/>
      <c r="AD35" s="38"/>
      <c r="AE35" s="38"/>
      <c r="AF35" s="38"/>
      <c r="AG35" s="38"/>
      <c r="AH35" s="38"/>
      <c r="AI35" s="38"/>
      <c r="AJ35" s="38"/>
      <c r="AK35" s="217">
        <f>SUM(AK26:AK33)</f>
        <v>0</v>
      </c>
      <c r="AL35" s="218"/>
      <c r="AM35" s="218"/>
      <c r="AN35" s="218"/>
      <c r="AO35" s="219"/>
      <c r="AP35" s="36"/>
      <c r="AQ35" s="36"/>
      <c r="AR35" s="31"/>
    </row>
    <row r="36" spans="2:44" s="1" customFormat="1" ht="7" customHeight="1">
      <c r="B36" s="31"/>
      <c r="AR36" s="31"/>
    </row>
    <row r="37" spans="2:44" s="1" customFormat="1" ht="7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7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5" customHeight="1">
      <c r="B42" s="31"/>
      <c r="C42" s="20" t="s">
        <v>50</v>
      </c>
      <c r="AR42" s="31"/>
    </row>
    <row r="43" spans="2:44" s="1" customFormat="1" ht="7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676/18-1-1</v>
      </c>
      <c r="AR44" s="44"/>
    </row>
    <row r="45" spans="2:44" s="4" customFormat="1" ht="37" customHeight="1">
      <c r="B45" s="45"/>
      <c r="C45" s="46" t="s">
        <v>17</v>
      </c>
      <c r="L45" s="184" t="str">
        <f>K6</f>
        <v>Nymburk – levobřežní cyklostezka s přemostěním Starého Labe</v>
      </c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R45" s="45"/>
    </row>
    <row r="46" spans="2:44" s="1" customFormat="1" ht="7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186" t="str">
        <f>IF(AN8= "","",AN8)</f>
        <v>22. 11. 2022</v>
      </c>
      <c r="AN47" s="186"/>
      <c r="AR47" s="31"/>
    </row>
    <row r="48" spans="2:44" s="1" customFormat="1" ht="7" customHeight="1">
      <c r="B48" s="31"/>
      <c r="AR48" s="31"/>
    </row>
    <row r="49" spans="1:91" s="1" customFormat="1" ht="15.15" customHeight="1">
      <c r="B49" s="31"/>
      <c r="C49" s="26" t="s">
        <v>25</v>
      </c>
      <c r="L49" s="3" t="str">
        <f>IF(E11= "","",E11)</f>
        <v>Město Nymburk</v>
      </c>
      <c r="AI49" s="26" t="s">
        <v>31</v>
      </c>
      <c r="AM49" s="187" t="str">
        <f>IF(E17="","",E17)</f>
        <v>NDCon s.r.o.</v>
      </c>
      <c r="AN49" s="188"/>
      <c r="AO49" s="188"/>
      <c r="AP49" s="188"/>
      <c r="AR49" s="31"/>
      <c r="AS49" s="189" t="s">
        <v>51</v>
      </c>
      <c r="AT49" s="190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6" t="s">
        <v>29</v>
      </c>
      <c r="L50" s="3" t="str">
        <f>IF(E14= "Vyplň údaj","",E14)</f>
        <v/>
      </c>
      <c r="AI50" s="26" t="s">
        <v>34</v>
      </c>
      <c r="AM50" s="187" t="str">
        <f>IF(E20="","",E20)</f>
        <v xml:space="preserve"> </v>
      </c>
      <c r="AN50" s="188"/>
      <c r="AO50" s="188"/>
      <c r="AP50" s="188"/>
      <c r="AR50" s="31"/>
      <c r="AS50" s="191"/>
      <c r="AT50" s="192"/>
      <c r="BD50" s="52"/>
    </row>
    <row r="51" spans="1:91" s="1" customFormat="1" ht="10.75" customHeight="1">
      <c r="B51" s="31"/>
      <c r="AR51" s="31"/>
      <c r="AS51" s="191"/>
      <c r="AT51" s="192"/>
      <c r="BD51" s="52"/>
    </row>
    <row r="52" spans="1:91" s="1" customFormat="1" ht="29.25" customHeight="1">
      <c r="B52" s="31"/>
      <c r="C52" s="193" t="s">
        <v>52</v>
      </c>
      <c r="D52" s="194"/>
      <c r="E52" s="194"/>
      <c r="F52" s="194"/>
      <c r="G52" s="194"/>
      <c r="H52" s="53"/>
      <c r="I52" s="196" t="s">
        <v>53</v>
      </c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5" t="s">
        <v>54</v>
      </c>
      <c r="AH52" s="194"/>
      <c r="AI52" s="194"/>
      <c r="AJ52" s="194"/>
      <c r="AK52" s="194"/>
      <c r="AL52" s="194"/>
      <c r="AM52" s="194"/>
      <c r="AN52" s="196" t="s">
        <v>55</v>
      </c>
      <c r="AO52" s="194"/>
      <c r="AP52" s="194"/>
      <c r="AQ52" s="54" t="s">
        <v>56</v>
      </c>
      <c r="AR52" s="31"/>
      <c r="AS52" s="55" t="s">
        <v>57</v>
      </c>
      <c r="AT52" s="56" t="s">
        <v>58</v>
      </c>
      <c r="AU52" s="56" t="s">
        <v>59</v>
      </c>
      <c r="AV52" s="56" t="s">
        <v>60</v>
      </c>
      <c r="AW52" s="56" t="s">
        <v>61</v>
      </c>
      <c r="AX52" s="56" t="s">
        <v>62</v>
      </c>
      <c r="AY52" s="56" t="s">
        <v>63</v>
      </c>
      <c r="AZ52" s="56" t="s">
        <v>64</v>
      </c>
      <c r="BA52" s="56" t="s">
        <v>65</v>
      </c>
      <c r="BB52" s="56" t="s">
        <v>66</v>
      </c>
      <c r="BC52" s="56" t="s">
        <v>67</v>
      </c>
      <c r="BD52" s="57" t="s">
        <v>68</v>
      </c>
    </row>
    <row r="53" spans="1:91" s="1" customFormat="1" ht="10.75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00">
        <f>ROUND(SUM(AG55:AG58),2)</f>
        <v>0</v>
      </c>
      <c r="AH54" s="200"/>
      <c r="AI54" s="200"/>
      <c r="AJ54" s="200"/>
      <c r="AK54" s="200"/>
      <c r="AL54" s="200"/>
      <c r="AM54" s="200"/>
      <c r="AN54" s="201">
        <f>SUM(AG54,AT54)</f>
        <v>0</v>
      </c>
      <c r="AO54" s="201"/>
      <c r="AP54" s="201"/>
      <c r="AQ54" s="63" t="s">
        <v>3</v>
      </c>
      <c r="AR54" s="59"/>
      <c r="AS54" s="64">
        <f>ROUND(SUM(AS55:AS58),2)</f>
        <v>0</v>
      </c>
      <c r="AT54" s="65">
        <f>ROUND(SUM(AV54:AW54),2)</f>
        <v>0</v>
      </c>
      <c r="AU54" s="66">
        <f>ROUND(SUM(AU55:AU58),5)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ROUND(SUM(AZ55:AZ58),2)</f>
        <v>0</v>
      </c>
      <c r="BA54" s="65">
        <f>ROUND(SUM(BA55:BA58),2)</f>
        <v>0</v>
      </c>
      <c r="BB54" s="65">
        <f>ROUND(SUM(BB55:BB58),2)</f>
        <v>0</v>
      </c>
      <c r="BC54" s="65">
        <f>ROUND(SUM(BC55:BC58),2)</f>
        <v>0</v>
      </c>
      <c r="BD54" s="67">
        <f>ROUND(SUM(BD55:BD58),2)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3</v>
      </c>
    </row>
    <row r="55" spans="1:91" s="6" customFormat="1" ht="24.75" customHeight="1">
      <c r="A55" s="70" t="s">
        <v>75</v>
      </c>
      <c r="B55" s="71"/>
      <c r="C55" s="72"/>
      <c r="D55" s="197" t="s">
        <v>76</v>
      </c>
      <c r="E55" s="197"/>
      <c r="F55" s="197"/>
      <c r="G55" s="197"/>
      <c r="H55" s="197"/>
      <c r="I55" s="73"/>
      <c r="J55" s="197" t="s">
        <v>77</v>
      </c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8">
        <f>'676-18-1-0 - Vedlejší a o...'!J30</f>
        <v>0</v>
      </c>
      <c r="AH55" s="199"/>
      <c r="AI55" s="199"/>
      <c r="AJ55" s="199"/>
      <c r="AK55" s="199"/>
      <c r="AL55" s="199"/>
      <c r="AM55" s="199"/>
      <c r="AN55" s="198">
        <f>SUM(AG55,AT55)</f>
        <v>0</v>
      </c>
      <c r="AO55" s="199"/>
      <c r="AP55" s="199"/>
      <c r="AQ55" s="74" t="s">
        <v>78</v>
      </c>
      <c r="AR55" s="71"/>
      <c r="AS55" s="75">
        <v>0</v>
      </c>
      <c r="AT55" s="76">
        <f>ROUND(SUM(AV55:AW55),2)</f>
        <v>0</v>
      </c>
      <c r="AU55" s="77">
        <f>'676-18-1-0 - Vedlejší a o...'!P84</f>
        <v>0</v>
      </c>
      <c r="AV55" s="76">
        <f>'676-18-1-0 - Vedlejší a o...'!J33</f>
        <v>0</v>
      </c>
      <c r="AW55" s="76">
        <f>'676-18-1-0 - Vedlejší a o...'!J34</f>
        <v>0</v>
      </c>
      <c r="AX55" s="76">
        <f>'676-18-1-0 - Vedlejší a o...'!J35</f>
        <v>0</v>
      </c>
      <c r="AY55" s="76">
        <f>'676-18-1-0 - Vedlejší a o...'!J36</f>
        <v>0</v>
      </c>
      <c r="AZ55" s="76">
        <f>'676-18-1-0 - Vedlejší a o...'!F33</f>
        <v>0</v>
      </c>
      <c r="BA55" s="76">
        <f>'676-18-1-0 - Vedlejší a o...'!F34</f>
        <v>0</v>
      </c>
      <c r="BB55" s="76">
        <f>'676-18-1-0 - Vedlejší a o...'!F35</f>
        <v>0</v>
      </c>
      <c r="BC55" s="76">
        <f>'676-18-1-0 - Vedlejší a o...'!F36</f>
        <v>0</v>
      </c>
      <c r="BD55" s="78">
        <f>'676-18-1-0 - Vedlejší a o...'!F37</f>
        <v>0</v>
      </c>
      <c r="BT55" s="79" t="s">
        <v>79</v>
      </c>
      <c r="BV55" s="79" t="s">
        <v>73</v>
      </c>
      <c r="BW55" s="79" t="s">
        <v>80</v>
      </c>
      <c r="BX55" s="79" t="s">
        <v>5</v>
      </c>
      <c r="CL55" s="79" t="s">
        <v>3</v>
      </c>
      <c r="CM55" s="79" t="s">
        <v>81</v>
      </c>
    </row>
    <row r="56" spans="1:91" s="6" customFormat="1" ht="24.75" customHeight="1">
      <c r="A56" s="70" t="s">
        <v>75</v>
      </c>
      <c r="B56" s="71"/>
      <c r="C56" s="72"/>
      <c r="D56" s="197" t="s">
        <v>15</v>
      </c>
      <c r="E56" s="197"/>
      <c r="F56" s="197"/>
      <c r="G56" s="197"/>
      <c r="H56" s="197"/>
      <c r="I56" s="73"/>
      <c r="J56" s="197" t="s">
        <v>82</v>
      </c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8">
        <f>'676-18-1-1 - SO 101 Stezk...'!J30</f>
        <v>0</v>
      </c>
      <c r="AH56" s="199"/>
      <c r="AI56" s="199"/>
      <c r="AJ56" s="199"/>
      <c r="AK56" s="199"/>
      <c r="AL56" s="199"/>
      <c r="AM56" s="199"/>
      <c r="AN56" s="198">
        <f>SUM(AG56,AT56)</f>
        <v>0</v>
      </c>
      <c r="AO56" s="199"/>
      <c r="AP56" s="199"/>
      <c r="AQ56" s="74" t="s">
        <v>83</v>
      </c>
      <c r="AR56" s="71"/>
      <c r="AS56" s="75">
        <v>0</v>
      </c>
      <c r="AT56" s="76">
        <f>ROUND(SUM(AV56:AW56),2)</f>
        <v>0</v>
      </c>
      <c r="AU56" s="77">
        <f>'676-18-1-1 - SO 101 Stezk...'!P89</f>
        <v>0</v>
      </c>
      <c r="AV56" s="76">
        <f>'676-18-1-1 - SO 101 Stezk...'!J33</f>
        <v>0</v>
      </c>
      <c r="AW56" s="76">
        <f>'676-18-1-1 - SO 101 Stezk...'!J34</f>
        <v>0</v>
      </c>
      <c r="AX56" s="76">
        <f>'676-18-1-1 - SO 101 Stezk...'!J35</f>
        <v>0</v>
      </c>
      <c r="AY56" s="76">
        <f>'676-18-1-1 - SO 101 Stezk...'!J36</f>
        <v>0</v>
      </c>
      <c r="AZ56" s="76">
        <f>'676-18-1-1 - SO 101 Stezk...'!F33</f>
        <v>0</v>
      </c>
      <c r="BA56" s="76">
        <f>'676-18-1-1 - SO 101 Stezk...'!F34</f>
        <v>0</v>
      </c>
      <c r="BB56" s="76">
        <f>'676-18-1-1 - SO 101 Stezk...'!F35</f>
        <v>0</v>
      </c>
      <c r="BC56" s="76">
        <f>'676-18-1-1 - SO 101 Stezk...'!F36</f>
        <v>0</v>
      </c>
      <c r="BD56" s="78">
        <f>'676-18-1-1 - SO 101 Stezk...'!F37</f>
        <v>0</v>
      </c>
      <c r="BT56" s="79" t="s">
        <v>79</v>
      </c>
      <c r="BV56" s="79" t="s">
        <v>73</v>
      </c>
      <c r="BW56" s="79" t="s">
        <v>84</v>
      </c>
      <c r="BX56" s="79" t="s">
        <v>5</v>
      </c>
      <c r="CL56" s="79" t="s">
        <v>3</v>
      </c>
      <c r="CM56" s="79" t="s">
        <v>81</v>
      </c>
    </row>
    <row r="57" spans="1:91" s="6" customFormat="1" ht="24.75" customHeight="1">
      <c r="A57" s="70" t="s">
        <v>75</v>
      </c>
      <c r="B57" s="71"/>
      <c r="C57" s="72"/>
      <c r="D57" s="197" t="s">
        <v>85</v>
      </c>
      <c r="E57" s="197"/>
      <c r="F57" s="197"/>
      <c r="G57" s="197"/>
      <c r="H57" s="197"/>
      <c r="I57" s="73"/>
      <c r="J57" s="197" t="s">
        <v>86</v>
      </c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8">
        <f>'676-18-1-2 - SO 101 Stezk...'!J30</f>
        <v>0</v>
      </c>
      <c r="AH57" s="199"/>
      <c r="AI57" s="199"/>
      <c r="AJ57" s="199"/>
      <c r="AK57" s="199"/>
      <c r="AL57" s="199"/>
      <c r="AM57" s="199"/>
      <c r="AN57" s="198">
        <f>SUM(AG57,AT57)</f>
        <v>0</v>
      </c>
      <c r="AO57" s="199"/>
      <c r="AP57" s="199"/>
      <c r="AQ57" s="74" t="s">
        <v>83</v>
      </c>
      <c r="AR57" s="71"/>
      <c r="AS57" s="75">
        <v>0</v>
      </c>
      <c r="AT57" s="76">
        <f>ROUND(SUM(AV57:AW57),2)</f>
        <v>0</v>
      </c>
      <c r="AU57" s="77">
        <f>'676-18-1-2 - SO 101 Stezk...'!P85</f>
        <v>0</v>
      </c>
      <c r="AV57" s="76">
        <f>'676-18-1-2 - SO 101 Stezk...'!J33</f>
        <v>0</v>
      </c>
      <c r="AW57" s="76">
        <f>'676-18-1-2 - SO 101 Stezk...'!J34</f>
        <v>0</v>
      </c>
      <c r="AX57" s="76">
        <f>'676-18-1-2 - SO 101 Stezk...'!J35</f>
        <v>0</v>
      </c>
      <c r="AY57" s="76">
        <f>'676-18-1-2 - SO 101 Stezk...'!J36</f>
        <v>0</v>
      </c>
      <c r="AZ57" s="76">
        <f>'676-18-1-2 - SO 101 Stezk...'!F33</f>
        <v>0</v>
      </c>
      <c r="BA57" s="76">
        <f>'676-18-1-2 - SO 101 Stezk...'!F34</f>
        <v>0</v>
      </c>
      <c r="BB57" s="76">
        <f>'676-18-1-2 - SO 101 Stezk...'!F35</f>
        <v>0</v>
      </c>
      <c r="BC57" s="76">
        <f>'676-18-1-2 - SO 101 Stezk...'!F36</f>
        <v>0</v>
      </c>
      <c r="BD57" s="78">
        <f>'676-18-1-2 - SO 101 Stezk...'!F37</f>
        <v>0</v>
      </c>
      <c r="BT57" s="79" t="s">
        <v>79</v>
      </c>
      <c r="BV57" s="79" t="s">
        <v>73</v>
      </c>
      <c r="BW57" s="79" t="s">
        <v>87</v>
      </c>
      <c r="BX57" s="79" t="s">
        <v>5</v>
      </c>
      <c r="CL57" s="79" t="s">
        <v>3</v>
      </c>
      <c r="CM57" s="79" t="s">
        <v>81</v>
      </c>
    </row>
    <row r="58" spans="1:91" s="6" customFormat="1" ht="24.75" customHeight="1">
      <c r="A58" s="70" t="s">
        <v>75</v>
      </c>
      <c r="B58" s="71"/>
      <c r="C58" s="72"/>
      <c r="D58" s="197" t="s">
        <v>88</v>
      </c>
      <c r="E58" s="197"/>
      <c r="F58" s="197"/>
      <c r="G58" s="197"/>
      <c r="H58" s="197"/>
      <c r="I58" s="73"/>
      <c r="J58" s="197" t="s">
        <v>89</v>
      </c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8">
        <f>'676-18-1-3 - SO 202 Lávka'!J30</f>
        <v>0</v>
      </c>
      <c r="AH58" s="199"/>
      <c r="AI58" s="199"/>
      <c r="AJ58" s="199"/>
      <c r="AK58" s="199"/>
      <c r="AL58" s="199"/>
      <c r="AM58" s="199"/>
      <c r="AN58" s="198">
        <f>SUM(AG58,AT58)</f>
        <v>0</v>
      </c>
      <c r="AO58" s="199"/>
      <c r="AP58" s="199"/>
      <c r="AQ58" s="74" t="s">
        <v>83</v>
      </c>
      <c r="AR58" s="71"/>
      <c r="AS58" s="80">
        <v>0</v>
      </c>
      <c r="AT58" s="81">
        <f>ROUND(SUM(AV58:AW58),2)</f>
        <v>0</v>
      </c>
      <c r="AU58" s="82">
        <f>'676-18-1-3 - SO 202 Lávka'!P85</f>
        <v>0</v>
      </c>
      <c r="AV58" s="81">
        <f>'676-18-1-3 - SO 202 Lávka'!J33</f>
        <v>0</v>
      </c>
      <c r="AW58" s="81">
        <f>'676-18-1-3 - SO 202 Lávka'!J34</f>
        <v>0</v>
      </c>
      <c r="AX58" s="81">
        <f>'676-18-1-3 - SO 202 Lávka'!J35</f>
        <v>0</v>
      </c>
      <c r="AY58" s="81">
        <f>'676-18-1-3 - SO 202 Lávka'!J36</f>
        <v>0</v>
      </c>
      <c r="AZ58" s="81">
        <f>'676-18-1-3 - SO 202 Lávka'!F33</f>
        <v>0</v>
      </c>
      <c r="BA58" s="81">
        <f>'676-18-1-3 - SO 202 Lávka'!F34</f>
        <v>0</v>
      </c>
      <c r="BB58" s="81">
        <f>'676-18-1-3 - SO 202 Lávka'!F35</f>
        <v>0</v>
      </c>
      <c r="BC58" s="81">
        <f>'676-18-1-3 - SO 202 Lávka'!F36</f>
        <v>0</v>
      </c>
      <c r="BD58" s="83">
        <f>'676-18-1-3 - SO 202 Lávka'!F37</f>
        <v>0</v>
      </c>
      <c r="BT58" s="79" t="s">
        <v>79</v>
      </c>
      <c r="BV58" s="79" t="s">
        <v>73</v>
      </c>
      <c r="BW58" s="79" t="s">
        <v>90</v>
      </c>
      <c r="BX58" s="79" t="s">
        <v>5</v>
      </c>
      <c r="CL58" s="79" t="s">
        <v>3</v>
      </c>
      <c r="CM58" s="79" t="s">
        <v>81</v>
      </c>
    </row>
    <row r="59" spans="1:91" s="1" customFormat="1" ht="30" customHeight="1">
      <c r="B59" s="31"/>
      <c r="AR59" s="31"/>
    </row>
    <row r="60" spans="1:91" s="1" customFormat="1" ht="7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676-18-1-0 - Vedlejší a o...'!C2" display="/" xr:uid="{00000000-0004-0000-0000-000000000000}"/>
    <hyperlink ref="A56" location="'676-18-1-1 - SO 101 Stezk...'!C2" display="/" xr:uid="{00000000-0004-0000-0000-000001000000}"/>
    <hyperlink ref="A57" location="'676-18-1-2 - SO 101 Stezk...'!C2" display="/" xr:uid="{00000000-0004-0000-0000-000002000000}"/>
    <hyperlink ref="A58" location="'676-18-1-3 - SO 202 Lávka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topLeftCell="A97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21" t="s">
        <v>6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5" customHeight="1">
      <c r="B4" s="19"/>
      <c r="D4" s="20" t="s">
        <v>91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222" t="str">
        <f>'Rekapitulace stavby'!K6</f>
        <v>Nymburk – levobřežní cyklostezka s přemostěním Starého Labe</v>
      </c>
      <c r="F7" s="223"/>
      <c r="G7" s="223"/>
      <c r="H7" s="223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184" t="s">
        <v>93</v>
      </c>
      <c r="F9" s="224"/>
      <c r="G9" s="224"/>
      <c r="H9" s="224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94</v>
      </c>
      <c r="I12" s="26" t="s">
        <v>23</v>
      </c>
      <c r="J12" s="48" t="str">
        <f>'Rekapitulace stavby'!AN8</f>
        <v>22. 11. 2022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3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3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5"/>
      <c r="G18" s="205"/>
      <c r="H18" s="205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95</v>
      </c>
      <c r="I21" s="26" t="s">
        <v>28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">
        <v>3</v>
      </c>
      <c r="L23" s="31"/>
    </row>
    <row r="24" spans="2:12" s="1" customFormat="1" ht="18" customHeight="1">
      <c r="B24" s="31"/>
      <c r="E24" s="24" t="s">
        <v>95</v>
      </c>
      <c r="I24" s="26" t="s">
        <v>28</v>
      </c>
      <c r="J24" s="24" t="s">
        <v>3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10" t="s">
        <v>3</v>
      </c>
      <c r="F27" s="210"/>
      <c r="G27" s="210"/>
      <c r="H27" s="210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ROUND(J84,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ROUND((SUM(BE84:BE125)),  2)</f>
        <v>0</v>
      </c>
      <c r="I33" s="88">
        <v>0.21</v>
      </c>
      <c r="J33" s="87">
        <f>ROUND(((SUM(BE84:BE125))*I33),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ROUND((SUM(BF84:BF125)),  2)</f>
        <v>0</v>
      </c>
      <c r="I34" s="88">
        <v>0.15</v>
      </c>
      <c r="J34" s="87">
        <f>ROUND(((SUM(BF84:BF125))*I34),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ROUND((SUM(BG84:BG125)),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ROUND((SUM(BH84:BH125)),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ROUND((SUM(BI84:BI125)),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96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22" t="str">
        <f>E7</f>
        <v>Nymburk – levobřežní cyklostezka s přemostěním Starého Labe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184" t="str">
        <f>E9</f>
        <v>676/18-1-0 - Vedlejší a ostatní rozpočtové náklady</v>
      </c>
      <c r="F50" s="224"/>
      <c r="G50" s="224"/>
      <c r="H50" s="224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k.ú.Nymburk</v>
      </c>
      <c r="I52" s="26" t="s">
        <v>23</v>
      </c>
      <c r="J52" s="48" t="str">
        <f>IF(J12="","",J12)</f>
        <v>22. 11. 2022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Nymburk</v>
      </c>
      <c r="I54" s="26" t="s">
        <v>31</v>
      </c>
      <c r="J54" s="29" t="str">
        <f>E21</f>
        <v>NDCon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>NDCon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J84</f>
        <v>0</v>
      </c>
      <c r="L59" s="31"/>
      <c r="AU59" s="16" t="s">
        <v>99</v>
      </c>
    </row>
    <row r="60" spans="2:47" s="8" customFormat="1" ht="25" customHeight="1">
      <c r="B60" s="98"/>
      <c r="D60" s="99" t="s">
        <v>100</v>
      </c>
      <c r="E60" s="100"/>
      <c r="F60" s="100"/>
      <c r="G60" s="100"/>
      <c r="H60" s="100"/>
      <c r="I60" s="100"/>
      <c r="J60" s="101">
        <f>J85</f>
        <v>0</v>
      </c>
      <c r="L60" s="98"/>
    </row>
    <row r="61" spans="2:47" s="9" customFormat="1" ht="19.899999999999999" customHeight="1">
      <c r="B61" s="102"/>
      <c r="D61" s="103" t="s">
        <v>101</v>
      </c>
      <c r="E61" s="104"/>
      <c r="F61" s="104"/>
      <c r="G61" s="104"/>
      <c r="H61" s="104"/>
      <c r="I61" s="104"/>
      <c r="J61" s="105">
        <f>J86</f>
        <v>0</v>
      </c>
      <c r="L61" s="102"/>
    </row>
    <row r="62" spans="2:47" s="9" customFormat="1" ht="19.899999999999999" customHeight="1">
      <c r="B62" s="102"/>
      <c r="D62" s="103" t="s">
        <v>102</v>
      </c>
      <c r="E62" s="104"/>
      <c r="F62" s="104"/>
      <c r="G62" s="104"/>
      <c r="H62" s="104"/>
      <c r="I62" s="104"/>
      <c r="J62" s="105">
        <f>J95</f>
        <v>0</v>
      </c>
      <c r="L62" s="102"/>
    </row>
    <row r="63" spans="2:47" s="9" customFormat="1" ht="19.899999999999999" customHeight="1">
      <c r="B63" s="102"/>
      <c r="D63" s="103" t="s">
        <v>103</v>
      </c>
      <c r="E63" s="104"/>
      <c r="F63" s="104"/>
      <c r="G63" s="104"/>
      <c r="H63" s="104"/>
      <c r="I63" s="104"/>
      <c r="J63" s="105">
        <f>J104</f>
        <v>0</v>
      </c>
      <c r="L63" s="102"/>
    </row>
    <row r="64" spans="2:47" s="9" customFormat="1" ht="19.899999999999999" customHeight="1">
      <c r="B64" s="102"/>
      <c r="D64" s="103" t="s">
        <v>104</v>
      </c>
      <c r="E64" s="104"/>
      <c r="F64" s="104"/>
      <c r="G64" s="104"/>
      <c r="H64" s="104"/>
      <c r="I64" s="104"/>
      <c r="J64" s="105">
        <f>J118</f>
        <v>0</v>
      </c>
      <c r="L64" s="102"/>
    </row>
    <row r="65" spans="2:12" s="1" customFormat="1" ht="21.75" customHeight="1">
      <c r="B65" s="31"/>
      <c r="L65" s="31"/>
    </row>
    <row r="66" spans="2:12" s="1" customFormat="1" ht="7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7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5" customHeight="1">
      <c r="B71" s="31"/>
      <c r="C71" s="20" t="s">
        <v>105</v>
      </c>
      <c r="L71" s="31"/>
    </row>
    <row r="72" spans="2:12" s="1" customFormat="1" ht="7" customHeight="1">
      <c r="B72" s="31"/>
      <c r="L72" s="31"/>
    </row>
    <row r="73" spans="2:12" s="1" customFormat="1" ht="12" customHeight="1">
      <c r="B73" s="31"/>
      <c r="C73" s="26" t="s">
        <v>17</v>
      </c>
      <c r="L73" s="31"/>
    </row>
    <row r="74" spans="2:12" s="1" customFormat="1" ht="16.5" customHeight="1">
      <c r="B74" s="31"/>
      <c r="E74" s="222" t="str">
        <f>E7</f>
        <v>Nymburk – levobřežní cyklostezka s přemostěním Starého Labe</v>
      </c>
      <c r="F74" s="223"/>
      <c r="G74" s="223"/>
      <c r="H74" s="223"/>
      <c r="L74" s="31"/>
    </row>
    <row r="75" spans="2:12" s="1" customFormat="1" ht="12" customHeight="1">
      <c r="B75" s="31"/>
      <c r="C75" s="26" t="s">
        <v>92</v>
      </c>
      <c r="L75" s="31"/>
    </row>
    <row r="76" spans="2:12" s="1" customFormat="1" ht="16.5" customHeight="1">
      <c r="B76" s="31"/>
      <c r="E76" s="184" t="str">
        <f>E9</f>
        <v>676/18-1-0 - Vedlejší a ostatní rozpočtové náklady</v>
      </c>
      <c r="F76" s="224"/>
      <c r="G76" s="224"/>
      <c r="H76" s="224"/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21</v>
      </c>
      <c r="F78" s="24" t="str">
        <f>F12</f>
        <v>k.ú.Nymburk</v>
      </c>
      <c r="I78" s="26" t="s">
        <v>23</v>
      </c>
      <c r="J78" s="48" t="str">
        <f>IF(J12="","",J12)</f>
        <v>22. 11. 2022</v>
      </c>
      <c r="L78" s="31"/>
    </row>
    <row r="79" spans="2:12" s="1" customFormat="1" ht="7" customHeight="1">
      <c r="B79" s="31"/>
      <c r="L79" s="31"/>
    </row>
    <row r="80" spans="2:12" s="1" customFormat="1" ht="15.15" customHeight="1">
      <c r="B80" s="31"/>
      <c r="C80" s="26" t="s">
        <v>25</v>
      </c>
      <c r="F80" s="24" t="str">
        <f>E15</f>
        <v>Město Nymburk</v>
      </c>
      <c r="I80" s="26" t="s">
        <v>31</v>
      </c>
      <c r="J80" s="29" t="str">
        <f>E21</f>
        <v>NDCon</v>
      </c>
      <c r="L80" s="31"/>
    </row>
    <row r="81" spans="2:65" s="1" customFormat="1" ht="15.15" customHeight="1">
      <c r="B81" s="31"/>
      <c r="C81" s="26" t="s">
        <v>29</v>
      </c>
      <c r="F81" s="24" t="str">
        <f>IF(E18="","",E18)</f>
        <v>Vyplň údaj</v>
      </c>
      <c r="I81" s="26" t="s">
        <v>34</v>
      </c>
      <c r="J81" s="29" t="str">
        <f>E24</f>
        <v>NDCon</v>
      </c>
      <c r="L81" s="31"/>
    </row>
    <row r="82" spans="2:65" s="1" customFormat="1" ht="10.25" customHeight="1">
      <c r="B82" s="31"/>
      <c r="L82" s="31"/>
    </row>
    <row r="83" spans="2:65" s="10" customFormat="1" ht="29.25" customHeight="1">
      <c r="B83" s="106"/>
      <c r="C83" s="107" t="s">
        <v>106</v>
      </c>
      <c r="D83" s="108" t="s">
        <v>56</v>
      </c>
      <c r="E83" s="108" t="s">
        <v>52</v>
      </c>
      <c r="F83" s="108" t="s">
        <v>53</v>
      </c>
      <c r="G83" s="108" t="s">
        <v>107</v>
      </c>
      <c r="H83" s="108" t="s">
        <v>108</v>
      </c>
      <c r="I83" s="108" t="s">
        <v>109</v>
      </c>
      <c r="J83" s="108" t="s">
        <v>98</v>
      </c>
      <c r="K83" s="109" t="s">
        <v>110</v>
      </c>
      <c r="L83" s="106"/>
      <c r="M83" s="55" t="s">
        <v>3</v>
      </c>
      <c r="N83" s="56" t="s">
        <v>41</v>
      </c>
      <c r="O83" s="56" t="s">
        <v>111</v>
      </c>
      <c r="P83" s="56" t="s">
        <v>112</v>
      </c>
      <c r="Q83" s="56" t="s">
        <v>113</v>
      </c>
      <c r="R83" s="56" t="s">
        <v>114</v>
      </c>
      <c r="S83" s="56" t="s">
        <v>115</v>
      </c>
      <c r="T83" s="57" t="s">
        <v>116</v>
      </c>
    </row>
    <row r="84" spans="2:65" s="1" customFormat="1" ht="22.75" customHeight="1">
      <c r="B84" s="31"/>
      <c r="C84" s="60" t="s">
        <v>117</v>
      </c>
      <c r="J84" s="110">
        <f>BK84</f>
        <v>0</v>
      </c>
      <c r="L84" s="31"/>
      <c r="M84" s="58"/>
      <c r="N84" s="49"/>
      <c r="O84" s="49"/>
      <c r="P84" s="111">
        <f>P85</f>
        <v>0</v>
      </c>
      <c r="Q84" s="49"/>
      <c r="R84" s="111">
        <f>R85</f>
        <v>0</v>
      </c>
      <c r="S84" s="49"/>
      <c r="T84" s="112">
        <f>T85</f>
        <v>0</v>
      </c>
      <c r="AT84" s="16" t="s">
        <v>70</v>
      </c>
      <c r="AU84" s="16" t="s">
        <v>99</v>
      </c>
      <c r="BK84" s="113">
        <f>BK85</f>
        <v>0</v>
      </c>
    </row>
    <row r="85" spans="2:65" s="11" customFormat="1" ht="25.9" customHeight="1">
      <c r="B85" s="114"/>
      <c r="D85" s="115" t="s">
        <v>70</v>
      </c>
      <c r="E85" s="116" t="s">
        <v>118</v>
      </c>
      <c r="F85" s="116" t="s">
        <v>119</v>
      </c>
      <c r="I85" s="117"/>
      <c r="J85" s="118">
        <f>BK85</f>
        <v>0</v>
      </c>
      <c r="L85" s="114"/>
      <c r="M85" s="119"/>
      <c r="P85" s="120">
        <f>P86+P95+P104+P118</f>
        <v>0</v>
      </c>
      <c r="R85" s="120">
        <f>R86+R95+R104+R118</f>
        <v>0</v>
      </c>
      <c r="T85" s="121">
        <f>T86+T95+T104+T118</f>
        <v>0</v>
      </c>
      <c r="AR85" s="115" t="s">
        <v>120</v>
      </c>
      <c r="AT85" s="122" t="s">
        <v>70</v>
      </c>
      <c r="AU85" s="122" t="s">
        <v>71</v>
      </c>
      <c r="AY85" s="115" t="s">
        <v>121</v>
      </c>
      <c r="BK85" s="123">
        <f>BK86+BK95+BK104+BK118</f>
        <v>0</v>
      </c>
    </row>
    <row r="86" spans="2:65" s="11" customFormat="1" ht="22.75" customHeight="1">
      <c r="B86" s="114"/>
      <c r="D86" s="115" t="s">
        <v>70</v>
      </c>
      <c r="E86" s="124" t="s">
        <v>122</v>
      </c>
      <c r="F86" s="124" t="s">
        <v>123</v>
      </c>
      <c r="I86" s="117"/>
      <c r="J86" s="125">
        <f>BK86</f>
        <v>0</v>
      </c>
      <c r="L86" s="114"/>
      <c r="M86" s="119"/>
      <c r="P86" s="120">
        <f>SUM(P87:P94)</f>
        <v>0</v>
      </c>
      <c r="R86" s="120">
        <f>SUM(R87:R94)</f>
        <v>0</v>
      </c>
      <c r="T86" s="121">
        <f>SUM(T87:T94)</f>
        <v>0</v>
      </c>
      <c r="AR86" s="115" t="s">
        <v>120</v>
      </c>
      <c r="AT86" s="122" t="s">
        <v>70</v>
      </c>
      <c r="AU86" s="122" t="s">
        <v>79</v>
      </c>
      <c r="AY86" s="115" t="s">
        <v>121</v>
      </c>
      <c r="BK86" s="123">
        <f>SUM(BK87:BK94)</f>
        <v>0</v>
      </c>
    </row>
    <row r="87" spans="2:65" s="1" customFormat="1" ht="16.5" customHeight="1">
      <c r="B87" s="126"/>
      <c r="C87" s="127" t="s">
        <v>79</v>
      </c>
      <c r="D87" s="127" t="s">
        <v>124</v>
      </c>
      <c r="E87" s="128" t="s">
        <v>125</v>
      </c>
      <c r="F87" s="129" t="s">
        <v>126</v>
      </c>
      <c r="G87" s="130" t="s">
        <v>127</v>
      </c>
      <c r="H87" s="131">
        <v>1</v>
      </c>
      <c r="I87" s="132"/>
      <c r="J87" s="133">
        <f>ROUND(I87*H87,2)</f>
        <v>0</v>
      </c>
      <c r="K87" s="129" t="s">
        <v>3</v>
      </c>
      <c r="L87" s="31"/>
      <c r="M87" s="134" t="s">
        <v>3</v>
      </c>
      <c r="N87" s="135" t="s">
        <v>42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128</v>
      </c>
      <c r="AT87" s="138" t="s">
        <v>124</v>
      </c>
      <c r="AU87" s="138" t="s">
        <v>81</v>
      </c>
      <c r="AY87" s="16" t="s">
        <v>121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6" t="s">
        <v>79</v>
      </c>
      <c r="BK87" s="139">
        <f>ROUND(I87*H87,2)</f>
        <v>0</v>
      </c>
      <c r="BL87" s="16" t="s">
        <v>128</v>
      </c>
      <c r="BM87" s="138" t="s">
        <v>129</v>
      </c>
    </row>
    <row r="88" spans="2:65" s="1" customFormat="1" ht="18">
      <c r="B88" s="31"/>
      <c r="D88" s="140" t="s">
        <v>130</v>
      </c>
      <c r="F88" s="141" t="s">
        <v>131</v>
      </c>
      <c r="I88" s="142"/>
      <c r="L88" s="31"/>
      <c r="M88" s="143"/>
      <c r="T88" s="52"/>
      <c r="AT88" s="16" t="s">
        <v>130</v>
      </c>
      <c r="AU88" s="16" t="s">
        <v>81</v>
      </c>
    </row>
    <row r="89" spans="2:65" s="1" customFormat="1" ht="16.5" customHeight="1">
      <c r="B89" s="126"/>
      <c r="C89" s="127" t="s">
        <v>81</v>
      </c>
      <c r="D89" s="127" t="s">
        <v>124</v>
      </c>
      <c r="E89" s="128" t="s">
        <v>132</v>
      </c>
      <c r="F89" s="129" t="s">
        <v>133</v>
      </c>
      <c r="G89" s="130" t="s">
        <v>127</v>
      </c>
      <c r="H89" s="131">
        <v>1</v>
      </c>
      <c r="I89" s="132"/>
      <c r="J89" s="133">
        <f>ROUND(I89*H89,2)</f>
        <v>0</v>
      </c>
      <c r="K89" s="129" t="s">
        <v>3</v>
      </c>
      <c r="L89" s="31"/>
      <c r="M89" s="134" t="s">
        <v>3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0</v>
      </c>
      <c r="T89" s="137">
        <f>S89*H89</f>
        <v>0</v>
      </c>
      <c r="AR89" s="138" t="s">
        <v>128</v>
      </c>
      <c r="AT89" s="138" t="s">
        <v>124</v>
      </c>
      <c r="AU89" s="138" t="s">
        <v>81</v>
      </c>
      <c r="AY89" s="16" t="s">
        <v>121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6" t="s">
        <v>79</v>
      </c>
      <c r="BK89" s="139">
        <f>ROUND(I89*H89,2)</f>
        <v>0</v>
      </c>
      <c r="BL89" s="16" t="s">
        <v>128</v>
      </c>
      <c r="BM89" s="138" t="s">
        <v>134</v>
      </c>
    </row>
    <row r="90" spans="2:65" s="1" customFormat="1" ht="27">
      <c r="B90" s="31"/>
      <c r="D90" s="140" t="s">
        <v>130</v>
      </c>
      <c r="F90" s="141" t="s">
        <v>135</v>
      </c>
      <c r="I90" s="142"/>
      <c r="L90" s="31"/>
      <c r="M90" s="143"/>
      <c r="T90" s="52"/>
      <c r="AT90" s="16" t="s">
        <v>130</v>
      </c>
      <c r="AU90" s="16" t="s">
        <v>81</v>
      </c>
    </row>
    <row r="91" spans="2:65" s="1" customFormat="1" ht="16.5" customHeight="1">
      <c r="B91" s="126"/>
      <c r="C91" s="127" t="s">
        <v>136</v>
      </c>
      <c r="D91" s="127" t="s">
        <v>124</v>
      </c>
      <c r="E91" s="128" t="s">
        <v>137</v>
      </c>
      <c r="F91" s="129" t="s">
        <v>138</v>
      </c>
      <c r="G91" s="130" t="s">
        <v>127</v>
      </c>
      <c r="H91" s="131">
        <v>1</v>
      </c>
      <c r="I91" s="132"/>
      <c r="J91" s="133">
        <f>ROUND(I91*H91,2)</f>
        <v>0</v>
      </c>
      <c r="K91" s="129" t="s">
        <v>3</v>
      </c>
      <c r="L91" s="31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128</v>
      </c>
      <c r="AT91" s="138" t="s">
        <v>124</v>
      </c>
      <c r="AU91" s="138" t="s">
        <v>81</v>
      </c>
      <c r="AY91" s="16" t="s">
        <v>121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6" t="s">
        <v>79</v>
      </c>
      <c r="BK91" s="139">
        <f>ROUND(I91*H91,2)</f>
        <v>0</v>
      </c>
      <c r="BL91" s="16" t="s">
        <v>128</v>
      </c>
      <c r="BM91" s="138" t="s">
        <v>139</v>
      </c>
    </row>
    <row r="92" spans="2:65" s="1" customFormat="1" ht="10">
      <c r="B92" s="31"/>
      <c r="D92" s="140" t="s">
        <v>130</v>
      </c>
      <c r="F92" s="141" t="s">
        <v>140</v>
      </c>
      <c r="I92" s="142"/>
      <c r="L92" s="31"/>
      <c r="M92" s="143"/>
      <c r="T92" s="52"/>
      <c r="AT92" s="16" t="s">
        <v>130</v>
      </c>
      <c r="AU92" s="16" t="s">
        <v>81</v>
      </c>
    </row>
    <row r="93" spans="2:65" s="1" customFormat="1" ht="16.5" customHeight="1">
      <c r="B93" s="126"/>
      <c r="C93" s="127" t="s">
        <v>141</v>
      </c>
      <c r="D93" s="127" t="s">
        <v>124</v>
      </c>
      <c r="E93" s="128" t="s">
        <v>142</v>
      </c>
      <c r="F93" s="129" t="s">
        <v>143</v>
      </c>
      <c r="G93" s="130" t="s">
        <v>127</v>
      </c>
      <c r="H93" s="131">
        <v>1</v>
      </c>
      <c r="I93" s="132"/>
      <c r="J93" s="133">
        <f>ROUND(I93*H93,2)</f>
        <v>0</v>
      </c>
      <c r="K93" s="129" t="s">
        <v>3</v>
      </c>
      <c r="L93" s="31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128</v>
      </c>
      <c r="AT93" s="138" t="s">
        <v>124</v>
      </c>
      <c r="AU93" s="138" t="s">
        <v>81</v>
      </c>
      <c r="AY93" s="16" t="s">
        <v>121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79</v>
      </c>
      <c r="BK93" s="139">
        <f>ROUND(I93*H93,2)</f>
        <v>0</v>
      </c>
      <c r="BL93" s="16" t="s">
        <v>128</v>
      </c>
      <c r="BM93" s="138" t="s">
        <v>144</v>
      </c>
    </row>
    <row r="94" spans="2:65" s="1" customFormat="1" ht="10">
      <c r="B94" s="31"/>
      <c r="D94" s="140" t="s">
        <v>130</v>
      </c>
      <c r="F94" s="141" t="s">
        <v>145</v>
      </c>
      <c r="I94" s="142"/>
      <c r="L94" s="31"/>
      <c r="M94" s="143"/>
      <c r="T94" s="52"/>
      <c r="AT94" s="16" t="s">
        <v>130</v>
      </c>
      <c r="AU94" s="16" t="s">
        <v>81</v>
      </c>
    </row>
    <row r="95" spans="2:65" s="11" customFormat="1" ht="22.75" customHeight="1">
      <c r="B95" s="114"/>
      <c r="D95" s="115" t="s">
        <v>70</v>
      </c>
      <c r="E95" s="124" t="s">
        <v>146</v>
      </c>
      <c r="F95" s="124" t="s">
        <v>147</v>
      </c>
      <c r="I95" s="117"/>
      <c r="J95" s="125">
        <f>BK95</f>
        <v>0</v>
      </c>
      <c r="L95" s="114"/>
      <c r="M95" s="119"/>
      <c r="P95" s="120">
        <f>SUM(P96:P103)</f>
        <v>0</v>
      </c>
      <c r="R95" s="120">
        <f>SUM(R96:R103)</f>
        <v>0</v>
      </c>
      <c r="T95" s="121">
        <f>SUM(T96:T103)</f>
        <v>0</v>
      </c>
      <c r="AR95" s="115" t="s">
        <v>120</v>
      </c>
      <c r="AT95" s="122" t="s">
        <v>70</v>
      </c>
      <c r="AU95" s="122" t="s">
        <v>79</v>
      </c>
      <c r="AY95" s="115" t="s">
        <v>121</v>
      </c>
      <c r="BK95" s="123">
        <f>SUM(BK96:BK103)</f>
        <v>0</v>
      </c>
    </row>
    <row r="96" spans="2:65" s="1" customFormat="1" ht="16.5" customHeight="1">
      <c r="B96" s="126"/>
      <c r="C96" s="127" t="s">
        <v>120</v>
      </c>
      <c r="D96" s="127" t="s">
        <v>124</v>
      </c>
      <c r="E96" s="128" t="s">
        <v>148</v>
      </c>
      <c r="F96" s="129" t="s">
        <v>147</v>
      </c>
      <c r="G96" s="130" t="s">
        <v>127</v>
      </c>
      <c r="H96" s="131">
        <v>1</v>
      </c>
      <c r="I96" s="132"/>
      <c r="J96" s="133">
        <f>ROUND(I96*H96,2)</f>
        <v>0</v>
      </c>
      <c r="K96" s="129" t="s">
        <v>3</v>
      </c>
      <c r="L96" s="31"/>
      <c r="M96" s="134" t="s">
        <v>3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128</v>
      </c>
      <c r="AT96" s="138" t="s">
        <v>124</v>
      </c>
      <c r="AU96" s="138" t="s">
        <v>81</v>
      </c>
      <c r="AY96" s="16" t="s">
        <v>121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79</v>
      </c>
      <c r="BK96" s="139">
        <f>ROUND(I96*H96,2)</f>
        <v>0</v>
      </c>
      <c r="BL96" s="16" t="s">
        <v>128</v>
      </c>
      <c r="BM96" s="138" t="s">
        <v>149</v>
      </c>
    </row>
    <row r="97" spans="2:65" s="1" customFormat="1" ht="10">
      <c r="B97" s="31"/>
      <c r="D97" s="140" t="s">
        <v>130</v>
      </c>
      <c r="F97" s="141" t="s">
        <v>150</v>
      </c>
      <c r="I97" s="142"/>
      <c r="L97" s="31"/>
      <c r="M97" s="143"/>
      <c r="T97" s="52"/>
      <c r="AT97" s="16" t="s">
        <v>130</v>
      </c>
      <c r="AU97" s="16" t="s">
        <v>81</v>
      </c>
    </row>
    <row r="98" spans="2:65" s="1" customFormat="1" ht="16.5" customHeight="1">
      <c r="B98" s="126"/>
      <c r="C98" s="127" t="s">
        <v>151</v>
      </c>
      <c r="D98" s="127" t="s">
        <v>124</v>
      </c>
      <c r="E98" s="128" t="s">
        <v>152</v>
      </c>
      <c r="F98" s="129" t="s">
        <v>153</v>
      </c>
      <c r="G98" s="130" t="s">
        <v>127</v>
      </c>
      <c r="H98" s="131">
        <v>1</v>
      </c>
      <c r="I98" s="132"/>
      <c r="J98" s="133">
        <f>ROUND(I98*H98,2)</f>
        <v>0</v>
      </c>
      <c r="K98" s="129" t="s">
        <v>3</v>
      </c>
      <c r="L98" s="31"/>
      <c r="M98" s="134" t="s">
        <v>3</v>
      </c>
      <c r="N98" s="135" t="s">
        <v>42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128</v>
      </c>
      <c r="AT98" s="138" t="s">
        <v>124</v>
      </c>
      <c r="AU98" s="138" t="s">
        <v>81</v>
      </c>
      <c r="AY98" s="16" t="s">
        <v>121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79</v>
      </c>
      <c r="BK98" s="139">
        <f>ROUND(I98*H98,2)</f>
        <v>0</v>
      </c>
      <c r="BL98" s="16" t="s">
        <v>128</v>
      </c>
      <c r="BM98" s="138" t="s">
        <v>154</v>
      </c>
    </row>
    <row r="99" spans="2:65" s="1" customFormat="1" ht="10">
      <c r="B99" s="31"/>
      <c r="D99" s="140" t="s">
        <v>130</v>
      </c>
      <c r="F99" s="141" t="s">
        <v>155</v>
      </c>
      <c r="I99" s="142"/>
      <c r="L99" s="31"/>
      <c r="M99" s="143"/>
      <c r="T99" s="52"/>
      <c r="AT99" s="16" t="s">
        <v>130</v>
      </c>
      <c r="AU99" s="16" t="s">
        <v>81</v>
      </c>
    </row>
    <row r="100" spans="2:65" s="1" customFormat="1" ht="16.5" customHeight="1">
      <c r="B100" s="126"/>
      <c r="C100" s="127" t="s">
        <v>156</v>
      </c>
      <c r="D100" s="127" t="s">
        <v>124</v>
      </c>
      <c r="E100" s="128" t="s">
        <v>157</v>
      </c>
      <c r="F100" s="129" t="s">
        <v>158</v>
      </c>
      <c r="G100" s="130" t="s">
        <v>127</v>
      </c>
      <c r="H100" s="131">
        <v>1</v>
      </c>
      <c r="I100" s="132"/>
      <c r="J100" s="133">
        <f>ROUND(I100*H100,2)</f>
        <v>0</v>
      </c>
      <c r="K100" s="129" t="s">
        <v>3</v>
      </c>
      <c r="L100" s="31"/>
      <c r="M100" s="134" t="s">
        <v>3</v>
      </c>
      <c r="N100" s="135" t="s">
        <v>42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128</v>
      </c>
      <c r="AT100" s="138" t="s">
        <v>124</v>
      </c>
      <c r="AU100" s="138" t="s">
        <v>81</v>
      </c>
      <c r="AY100" s="16" t="s">
        <v>121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79</v>
      </c>
      <c r="BK100" s="139">
        <f>ROUND(I100*H100,2)</f>
        <v>0</v>
      </c>
      <c r="BL100" s="16" t="s">
        <v>128</v>
      </c>
      <c r="BM100" s="138" t="s">
        <v>159</v>
      </c>
    </row>
    <row r="101" spans="2:65" s="1" customFormat="1" ht="10">
      <c r="B101" s="31"/>
      <c r="D101" s="140" t="s">
        <v>130</v>
      </c>
      <c r="F101" s="141" t="s">
        <v>160</v>
      </c>
      <c r="I101" s="142"/>
      <c r="L101" s="31"/>
      <c r="M101" s="143"/>
      <c r="T101" s="52"/>
      <c r="AT101" s="16" t="s">
        <v>130</v>
      </c>
      <c r="AU101" s="16" t="s">
        <v>81</v>
      </c>
    </row>
    <row r="102" spans="2:65" s="1" customFormat="1" ht="16.5" customHeight="1">
      <c r="B102" s="126"/>
      <c r="C102" s="127" t="s">
        <v>161</v>
      </c>
      <c r="D102" s="127" t="s">
        <v>124</v>
      </c>
      <c r="E102" s="128" t="s">
        <v>162</v>
      </c>
      <c r="F102" s="129" t="s">
        <v>163</v>
      </c>
      <c r="G102" s="130" t="s">
        <v>127</v>
      </c>
      <c r="H102" s="131">
        <v>1</v>
      </c>
      <c r="I102" s="132"/>
      <c r="J102" s="133">
        <f>ROUND(I102*H102,2)</f>
        <v>0</v>
      </c>
      <c r="K102" s="129" t="s">
        <v>3</v>
      </c>
      <c r="L102" s="31"/>
      <c r="M102" s="134" t="s">
        <v>3</v>
      </c>
      <c r="N102" s="135" t="s">
        <v>42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128</v>
      </c>
      <c r="AT102" s="138" t="s">
        <v>124</v>
      </c>
      <c r="AU102" s="138" t="s">
        <v>81</v>
      </c>
      <c r="AY102" s="16" t="s">
        <v>121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79</v>
      </c>
      <c r="BK102" s="139">
        <f>ROUND(I102*H102,2)</f>
        <v>0</v>
      </c>
      <c r="BL102" s="16" t="s">
        <v>128</v>
      </c>
      <c r="BM102" s="138" t="s">
        <v>164</v>
      </c>
    </row>
    <row r="103" spans="2:65" s="1" customFormat="1" ht="27">
      <c r="B103" s="31"/>
      <c r="D103" s="140" t="s">
        <v>130</v>
      </c>
      <c r="F103" s="141" t="s">
        <v>165</v>
      </c>
      <c r="I103" s="142"/>
      <c r="L103" s="31"/>
      <c r="M103" s="143"/>
      <c r="T103" s="52"/>
      <c r="AT103" s="16" t="s">
        <v>130</v>
      </c>
      <c r="AU103" s="16" t="s">
        <v>81</v>
      </c>
    </row>
    <row r="104" spans="2:65" s="11" customFormat="1" ht="22.75" customHeight="1">
      <c r="B104" s="114"/>
      <c r="D104" s="115" t="s">
        <v>70</v>
      </c>
      <c r="E104" s="124" t="s">
        <v>166</v>
      </c>
      <c r="F104" s="124" t="s">
        <v>167</v>
      </c>
      <c r="I104" s="117"/>
      <c r="J104" s="125">
        <f>BK104</f>
        <v>0</v>
      </c>
      <c r="L104" s="114"/>
      <c r="M104" s="119"/>
      <c r="P104" s="120">
        <f>SUM(P105:P117)</f>
        <v>0</v>
      </c>
      <c r="R104" s="120">
        <f>SUM(R105:R117)</f>
        <v>0</v>
      </c>
      <c r="T104" s="121">
        <f>SUM(T105:T117)</f>
        <v>0</v>
      </c>
      <c r="AR104" s="115" t="s">
        <v>120</v>
      </c>
      <c r="AT104" s="122" t="s">
        <v>70</v>
      </c>
      <c r="AU104" s="122" t="s">
        <v>79</v>
      </c>
      <c r="AY104" s="115" t="s">
        <v>121</v>
      </c>
      <c r="BK104" s="123">
        <f>SUM(BK105:BK117)</f>
        <v>0</v>
      </c>
    </row>
    <row r="105" spans="2:65" s="1" customFormat="1" ht="16.5" customHeight="1">
      <c r="B105" s="126"/>
      <c r="C105" s="127" t="s">
        <v>168</v>
      </c>
      <c r="D105" s="127" t="s">
        <v>124</v>
      </c>
      <c r="E105" s="128" t="s">
        <v>169</v>
      </c>
      <c r="F105" s="129" t="s">
        <v>170</v>
      </c>
      <c r="G105" s="130" t="s">
        <v>127</v>
      </c>
      <c r="H105" s="131">
        <v>1</v>
      </c>
      <c r="I105" s="132"/>
      <c r="J105" s="133">
        <f>ROUND(I105*H105,2)</f>
        <v>0</v>
      </c>
      <c r="K105" s="129" t="s">
        <v>3</v>
      </c>
      <c r="L105" s="31"/>
      <c r="M105" s="134" t="s">
        <v>3</v>
      </c>
      <c r="N105" s="135" t="s">
        <v>42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128</v>
      </c>
      <c r="AT105" s="138" t="s">
        <v>124</v>
      </c>
      <c r="AU105" s="138" t="s">
        <v>81</v>
      </c>
      <c r="AY105" s="16" t="s">
        <v>121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6" t="s">
        <v>79</v>
      </c>
      <c r="BK105" s="139">
        <f>ROUND(I105*H105,2)</f>
        <v>0</v>
      </c>
      <c r="BL105" s="16" t="s">
        <v>128</v>
      </c>
      <c r="BM105" s="138" t="s">
        <v>171</v>
      </c>
    </row>
    <row r="106" spans="2:65" s="1" customFormat="1" ht="18">
      <c r="B106" s="31"/>
      <c r="D106" s="140" t="s">
        <v>130</v>
      </c>
      <c r="F106" s="141" t="s">
        <v>172</v>
      </c>
      <c r="I106" s="142"/>
      <c r="L106" s="31"/>
      <c r="M106" s="143"/>
      <c r="T106" s="52"/>
      <c r="AT106" s="16" t="s">
        <v>130</v>
      </c>
      <c r="AU106" s="16" t="s">
        <v>81</v>
      </c>
    </row>
    <row r="107" spans="2:65" s="1" customFormat="1" ht="24.15" customHeight="1">
      <c r="B107" s="126"/>
      <c r="C107" s="127" t="s">
        <v>173</v>
      </c>
      <c r="D107" s="127" t="s">
        <v>124</v>
      </c>
      <c r="E107" s="128" t="s">
        <v>174</v>
      </c>
      <c r="F107" s="129" t="s">
        <v>175</v>
      </c>
      <c r="G107" s="130" t="s">
        <v>176</v>
      </c>
      <c r="H107" s="131">
        <v>1</v>
      </c>
      <c r="I107" s="132"/>
      <c r="J107" s="133">
        <f>ROUND(I107*H107,2)</f>
        <v>0</v>
      </c>
      <c r="K107" s="129" t="s">
        <v>3</v>
      </c>
      <c r="L107" s="31"/>
      <c r="M107" s="134" t="s">
        <v>3</v>
      </c>
      <c r="N107" s="135" t="s">
        <v>42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128</v>
      </c>
      <c r="AT107" s="138" t="s">
        <v>124</v>
      </c>
      <c r="AU107" s="138" t="s">
        <v>81</v>
      </c>
      <c r="AY107" s="16" t="s">
        <v>121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79</v>
      </c>
      <c r="BK107" s="139">
        <f>ROUND(I107*H107,2)</f>
        <v>0</v>
      </c>
      <c r="BL107" s="16" t="s">
        <v>128</v>
      </c>
      <c r="BM107" s="138" t="s">
        <v>177</v>
      </c>
    </row>
    <row r="108" spans="2:65" s="1" customFormat="1" ht="10">
      <c r="B108" s="31"/>
      <c r="D108" s="140" t="s">
        <v>130</v>
      </c>
      <c r="F108" s="141" t="s">
        <v>178</v>
      </c>
      <c r="I108" s="142"/>
      <c r="L108" s="31"/>
      <c r="M108" s="143"/>
      <c r="T108" s="52"/>
      <c r="AT108" s="16" t="s">
        <v>130</v>
      </c>
      <c r="AU108" s="16" t="s">
        <v>81</v>
      </c>
    </row>
    <row r="109" spans="2:65" s="1" customFormat="1" ht="16.5" customHeight="1">
      <c r="B109" s="126"/>
      <c r="C109" s="127" t="s">
        <v>179</v>
      </c>
      <c r="D109" s="127" t="s">
        <v>124</v>
      </c>
      <c r="E109" s="128" t="s">
        <v>180</v>
      </c>
      <c r="F109" s="129" t="s">
        <v>181</v>
      </c>
      <c r="G109" s="130" t="s">
        <v>127</v>
      </c>
      <c r="H109" s="131">
        <v>1</v>
      </c>
      <c r="I109" s="132"/>
      <c r="J109" s="133">
        <f>ROUND(I109*H109,2)</f>
        <v>0</v>
      </c>
      <c r="K109" s="129" t="s">
        <v>3</v>
      </c>
      <c r="L109" s="31"/>
      <c r="M109" s="134" t="s">
        <v>3</v>
      </c>
      <c r="N109" s="135" t="s">
        <v>42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128</v>
      </c>
      <c r="AT109" s="138" t="s">
        <v>124</v>
      </c>
      <c r="AU109" s="138" t="s">
        <v>81</v>
      </c>
      <c r="AY109" s="16" t="s">
        <v>121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79</v>
      </c>
      <c r="BK109" s="139">
        <f>ROUND(I109*H109,2)</f>
        <v>0</v>
      </c>
      <c r="BL109" s="16" t="s">
        <v>128</v>
      </c>
      <c r="BM109" s="138" t="s">
        <v>182</v>
      </c>
    </row>
    <row r="110" spans="2:65" s="1" customFormat="1" ht="10">
      <c r="B110" s="31"/>
      <c r="D110" s="140" t="s">
        <v>130</v>
      </c>
      <c r="F110" s="141" t="s">
        <v>183</v>
      </c>
      <c r="I110" s="142"/>
      <c r="L110" s="31"/>
      <c r="M110" s="143"/>
      <c r="T110" s="52"/>
      <c r="AT110" s="16" t="s">
        <v>130</v>
      </c>
      <c r="AU110" s="16" t="s">
        <v>81</v>
      </c>
    </row>
    <row r="111" spans="2:65" s="1" customFormat="1" ht="27">
      <c r="B111" s="31"/>
      <c r="D111" s="140" t="s">
        <v>184</v>
      </c>
      <c r="F111" s="144" t="s">
        <v>185</v>
      </c>
      <c r="I111" s="142"/>
      <c r="L111" s="31"/>
      <c r="M111" s="143"/>
      <c r="T111" s="52"/>
      <c r="AT111" s="16" t="s">
        <v>184</v>
      </c>
      <c r="AU111" s="16" t="s">
        <v>81</v>
      </c>
    </row>
    <row r="112" spans="2:65" s="1" customFormat="1" ht="16.5" customHeight="1">
      <c r="B112" s="126"/>
      <c r="C112" s="127" t="s">
        <v>186</v>
      </c>
      <c r="D112" s="127" t="s">
        <v>124</v>
      </c>
      <c r="E112" s="128" t="s">
        <v>187</v>
      </c>
      <c r="F112" s="129" t="s">
        <v>188</v>
      </c>
      <c r="G112" s="130" t="s">
        <v>127</v>
      </c>
      <c r="H112" s="131">
        <v>1</v>
      </c>
      <c r="I112" s="132"/>
      <c r="J112" s="133">
        <f>ROUND(I112*H112,2)</f>
        <v>0</v>
      </c>
      <c r="K112" s="129" t="s">
        <v>3</v>
      </c>
      <c r="L112" s="31"/>
      <c r="M112" s="134" t="s">
        <v>3</v>
      </c>
      <c r="N112" s="135" t="s">
        <v>42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128</v>
      </c>
      <c r="AT112" s="138" t="s">
        <v>124</v>
      </c>
      <c r="AU112" s="138" t="s">
        <v>81</v>
      </c>
      <c r="AY112" s="16" t="s">
        <v>121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79</v>
      </c>
      <c r="BK112" s="139">
        <f>ROUND(I112*H112,2)</f>
        <v>0</v>
      </c>
      <c r="BL112" s="16" t="s">
        <v>128</v>
      </c>
      <c r="BM112" s="138" t="s">
        <v>189</v>
      </c>
    </row>
    <row r="113" spans="2:65" s="1" customFormat="1" ht="18">
      <c r="B113" s="31"/>
      <c r="D113" s="140" t="s">
        <v>130</v>
      </c>
      <c r="F113" s="141" t="s">
        <v>190</v>
      </c>
      <c r="I113" s="142"/>
      <c r="L113" s="31"/>
      <c r="M113" s="143"/>
      <c r="T113" s="52"/>
      <c r="AT113" s="16" t="s">
        <v>130</v>
      </c>
      <c r="AU113" s="16" t="s">
        <v>81</v>
      </c>
    </row>
    <row r="114" spans="2:65" s="1" customFormat="1" ht="16.5" customHeight="1">
      <c r="B114" s="126"/>
      <c r="C114" s="127" t="s">
        <v>191</v>
      </c>
      <c r="D114" s="127" t="s">
        <v>124</v>
      </c>
      <c r="E114" s="128" t="s">
        <v>192</v>
      </c>
      <c r="F114" s="129" t="s">
        <v>193</v>
      </c>
      <c r="G114" s="130" t="s">
        <v>127</v>
      </c>
      <c r="H114" s="131">
        <v>1</v>
      </c>
      <c r="I114" s="132"/>
      <c r="J114" s="133">
        <f>ROUND(I114*H114,2)</f>
        <v>0</v>
      </c>
      <c r="K114" s="129" t="s">
        <v>3</v>
      </c>
      <c r="L114" s="31"/>
      <c r="M114" s="134" t="s">
        <v>3</v>
      </c>
      <c r="N114" s="135" t="s">
        <v>42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128</v>
      </c>
      <c r="AT114" s="138" t="s">
        <v>124</v>
      </c>
      <c r="AU114" s="138" t="s">
        <v>81</v>
      </c>
      <c r="AY114" s="16" t="s">
        <v>121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6" t="s">
        <v>79</v>
      </c>
      <c r="BK114" s="139">
        <f>ROUND(I114*H114,2)</f>
        <v>0</v>
      </c>
      <c r="BL114" s="16" t="s">
        <v>128</v>
      </c>
      <c r="BM114" s="138" t="s">
        <v>194</v>
      </c>
    </row>
    <row r="115" spans="2:65" s="1" customFormat="1" ht="10">
      <c r="B115" s="31"/>
      <c r="D115" s="140" t="s">
        <v>130</v>
      </c>
      <c r="F115" s="141" t="s">
        <v>195</v>
      </c>
      <c r="I115" s="142"/>
      <c r="L115" s="31"/>
      <c r="M115" s="143"/>
      <c r="T115" s="52"/>
      <c r="AT115" s="16" t="s">
        <v>130</v>
      </c>
      <c r="AU115" s="16" t="s">
        <v>81</v>
      </c>
    </row>
    <row r="116" spans="2:65" s="1" customFormat="1" ht="16.5" customHeight="1">
      <c r="B116" s="126"/>
      <c r="C116" s="127" t="s">
        <v>196</v>
      </c>
      <c r="D116" s="127" t="s">
        <v>124</v>
      </c>
      <c r="E116" s="128" t="s">
        <v>197</v>
      </c>
      <c r="F116" s="129" t="s">
        <v>198</v>
      </c>
      <c r="G116" s="130" t="s">
        <v>127</v>
      </c>
      <c r="H116" s="131">
        <v>1</v>
      </c>
      <c r="I116" s="132"/>
      <c r="J116" s="133">
        <f>ROUND(I116*H116,2)</f>
        <v>0</v>
      </c>
      <c r="K116" s="129" t="s">
        <v>3</v>
      </c>
      <c r="L116" s="31"/>
      <c r="M116" s="134" t="s">
        <v>3</v>
      </c>
      <c r="N116" s="135" t="s">
        <v>42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128</v>
      </c>
      <c r="AT116" s="138" t="s">
        <v>124</v>
      </c>
      <c r="AU116" s="138" t="s">
        <v>81</v>
      </c>
      <c r="AY116" s="16" t="s">
        <v>121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79</v>
      </c>
      <c r="BK116" s="139">
        <f>ROUND(I116*H116,2)</f>
        <v>0</v>
      </c>
      <c r="BL116" s="16" t="s">
        <v>128</v>
      </c>
      <c r="BM116" s="138" t="s">
        <v>199</v>
      </c>
    </row>
    <row r="117" spans="2:65" s="1" customFormat="1" ht="10">
      <c r="B117" s="31"/>
      <c r="D117" s="140" t="s">
        <v>130</v>
      </c>
      <c r="F117" s="141" t="s">
        <v>198</v>
      </c>
      <c r="I117" s="142"/>
      <c r="L117" s="31"/>
      <c r="M117" s="143"/>
      <c r="T117" s="52"/>
      <c r="AT117" s="16" t="s">
        <v>130</v>
      </c>
      <c r="AU117" s="16" t="s">
        <v>81</v>
      </c>
    </row>
    <row r="118" spans="2:65" s="11" customFormat="1" ht="22.75" customHeight="1">
      <c r="B118" s="114"/>
      <c r="D118" s="115" t="s">
        <v>70</v>
      </c>
      <c r="E118" s="124" t="s">
        <v>200</v>
      </c>
      <c r="F118" s="124" t="s">
        <v>201</v>
      </c>
      <c r="I118" s="117"/>
      <c r="J118" s="125">
        <f>BK118</f>
        <v>0</v>
      </c>
      <c r="L118" s="114"/>
      <c r="M118" s="119"/>
      <c r="P118" s="120">
        <f>SUM(P119:P125)</f>
        <v>0</v>
      </c>
      <c r="R118" s="120">
        <f>SUM(R119:R125)</f>
        <v>0</v>
      </c>
      <c r="T118" s="121">
        <f>SUM(T119:T125)</f>
        <v>0</v>
      </c>
      <c r="AR118" s="115" t="s">
        <v>120</v>
      </c>
      <c r="AT118" s="122" t="s">
        <v>70</v>
      </c>
      <c r="AU118" s="122" t="s">
        <v>79</v>
      </c>
      <c r="AY118" s="115" t="s">
        <v>121</v>
      </c>
      <c r="BK118" s="123">
        <f>SUM(BK119:BK125)</f>
        <v>0</v>
      </c>
    </row>
    <row r="119" spans="2:65" s="1" customFormat="1" ht="16.5" customHeight="1">
      <c r="B119" s="126"/>
      <c r="C119" s="127" t="s">
        <v>202</v>
      </c>
      <c r="D119" s="127" t="s">
        <v>124</v>
      </c>
      <c r="E119" s="128" t="s">
        <v>203</v>
      </c>
      <c r="F119" s="129" t="s">
        <v>204</v>
      </c>
      <c r="G119" s="130" t="s">
        <v>127</v>
      </c>
      <c r="H119" s="131">
        <v>1</v>
      </c>
      <c r="I119" s="132"/>
      <c r="J119" s="133">
        <f>ROUND(I119*H119,2)</f>
        <v>0</v>
      </c>
      <c r="K119" s="129" t="s">
        <v>3</v>
      </c>
      <c r="L119" s="31"/>
      <c r="M119" s="134" t="s">
        <v>3</v>
      </c>
      <c r="N119" s="135" t="s">
        <v>42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128</v>
      </c>
      <c r="AT119" s="138" t="s">
        <v>124</v>
      </c>
      <c r="AU119" s="138" t="s">
        <v>81</v>
      </c>
      <c r="AY119" s="16" t="s">
        <v>121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79</v>
      </c>
      <c r="BK119" s="139">
        <f>ROUND(I119*H119,2)</f>
        <v>0</v>
      </c>
      <c r="BL119" s="16" t="s">
        <v>128</v>
      </c>
      <c r="BM119" s="138" t="s">
        <v>205</v>
      </c>
    </row>
    <row r="120" spans="2:65" s="1" customFormat="1" ht="18">
      <c r="B120" s="31"/>
      <c r="D120" s="140" t="s">
        <v>130</v>
      </c>
      <c r="F120" s="141" t="s">
        <v>206</v>
      </c>
      <c r="I120" s="142"/>
      <c r="L120" s="31"/>
      <c r="M120" s="143"/>
      <c r="T120" s="52"/>
      <c r="AT120" s="16" t="s">
        <v>130</v>
      </c>
      <c r="AU120" s="16" t="s">
        <v>81</v>
      </c>
    </row>
    <row r="121" spans="2:65" s="1" customFormat="1" ht="21.75" customHeight="1">
      <c r="B121" s="126"/>
      <c r="C121" s="127" t="s">
        <v>207</v>
      </c>
      <c r="D121" s="127" t="s">
        <v>124</v>
      </c>
      <c r="E121" s="128" t="s">
        <v>208</v>
      </c>
      <c r="F121" s="129" t="s">
        <v>209</v>
      </c>
      <c r="G121" s="130" t="s">
        <v>127</v>
      </c>
      <c r="H121" s="131">
        <v>1</v>
      </c>
      <c r="I121" s="132"/>
      <c r="J121" s="133">
        <f>ROUND(I121*H121,2)</f>
        <v>0</v>
      </c>
      <c r="K121" s="129" t="s">
        <v>3</v>
      </c>
      <c r="L121" s="31"/>
      <c r="M121" s="134" t="s">
        <v>3</v>
      </c>
      <c r="N121" s="135" t="s">
        <v>42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128</v>
      </c>
      <c r="AT121" s="138" t="s">
        <v>124</v>
      </c>
      <c r="AU121" s="138" t="s">
        <v>81</v>
      </c>
      <c r="AY121" s="16" t="s">
        <v>121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79</v>
      </c>
      <c r="BK121" s="139">
        <f>ROUND(I121*H121,2)</f>
        <v>0</v>
      </c>
      <c r="BL121" s="16" t="s">
        <v>128</v>
      </c>
      <c r="BM121" s="138" t="s">
        <v>210</v>
      </c>
    </row>
    <row r="122" spans="2:65" s="1" customFormat="1" ht="10">
      <c r="B122" s="31"/>
      <c r="D122" s="140" t="s">
        <v>130</v>
      </c>
      <c r="F122" s="141" t="s">
        <v>211</v>
      </c>
      <c r="I122" s="142"/>
      <c r="L122" s="31"/>
      <c r="M122" s="143"/>
      <c r="T122" s="52"/>
      <c r="AT122" s="16" t="s">
        <v>130</v>
      </c>
      <c r="AU122" s="16" t="s">
        <v>81</v>
      </c>
    </row>
    <row r="123" spans="2:65" s="12" customFormat="1" ht="10">
      <c r="B123" s="145"/>
      <c r="D123" s="140" t="s">
        <v>212</v>
      </c>
      <c r="E123" s="146" t="s">
        <v>3</v>
      </c>
      <c r="F123" s="147" t="s">
        <v>79</v>
      </c>
      <c r="H123" s="148">
        <v>1</v>
      </c>
      <c r="I123" s="149"/>
      <c r="L123" s="145"/>
      <c r="M123" s="150"/>
      <c r="T123" s="151"/>
      <c r="AT123" s="146" t="s">
        <v>212</v>
      </c>
      <c r="AU123" s="146" t="s">
        <v>81</v>
      </c>
      <c r="AV123" s="12" t="s">
        <v>81</v>
      </c>
      <c r="AW123" s="12" t="s">
        <v>33</v>
      </c>
      <c r="AX123" s="12" t="s">
        <v>79</v>
      </c>
      <c r="AY123" s="146" t="s">
        <v>121</v>
      </c>
    </row>
    <row r="124" spans="2:65" s="1" customFormat="1" ht="16.5" customHeight="1">
      <c r="B124" s="126"/>
      <c r="C124" s="127" t="s">
        <v>9</v>
      </c>
      <c r="D124" s="127" t="s">
        <v>124</v>
      </c>
      <c r="E124" s="128" t="s">
        <v>213</v>
      </c>
      <c r="F124" s="129" t="s">
        <v>214</v>
      </c>
      <c r="G124" s="130" t="s">
        <v>127</v>
      </c>
      <c r="H124" s="131">
        <v>1</v>
      </c>
      <c r="I124" s="132"/>
      <c r="J124" s="133">
        <f>ROUND(I124*H124,2)</f>
        <v>0</v>
      </c>
      <c r="K124" s="129" t="s">
        <v>3</v>
      </c>
      <c r="L124" s="31"/>
      <c r="M124" s="134" t="s">
        <v>3</v>
      </c>
      <c r="N124" s="135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128</v>
      </c>
      <c r="AT124" s="138" t="s">
        <v>124</v>
      </c>
      <c r="AU124" s="138" t="s">
        <v>81</v>
      </c>
      <c r="AY124" s="16" t="s">
        <v>121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79</v>
      </c>
      <c r="BK124" s="139">
        <f>ROUND(I124*H124,2)</f>
        <v>0</v>
      </c>
      <c r="BL124" s="16" t="s">
        <v>128</v>
      </c>
      <c r="BM124" s="138" t="s">
        <v>215</v>
      </c>
    </row>
    <row r="125" spans="2:65" s="1" customFormat="1" ht="10">
      <c r="B125" s="31"/>
      <c r="D125" s="140" t="s">
        <v>130</v>
      </c>
      <c r="F125" s="141" t="s">
        <v>216</v>
      </c>
      <c r="I125" s="142"/>
      <c r="L125" s="31"/>
      <c r="M125" s="152"/>
      <c r="N125" s="153"/>
      <c r="O125" s="153"/>
      <c r="P125" s="153"/>
      <c r="Q125" s="153"/>
      <c r="R125" s="153"/>
      <c r="S125" s="153"/>
      <c r="T125" s="154"/>
      <c r="AT125" s="16" t="s">
        <v>130</v>
      </c>
      <c r="AU125" s="16" t="s">
        <v>81</v>
      </c>
    </row>
    <row r="126" spans="2:65" s="1" customFormat="1" ht="7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31"/>
    </row>
  </sheetData>
  <autoFilter ref="C83:K125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88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21" t="s">
        <v>6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84</v>
      </c>
      <c r="AZ2" s="155" t="s">
        <v>217</v>
      </c>
      <c r="BA2" s="155" t="s">
        <v>218</v>
      </c>
      <c r="BB2" s="155" t="s">
        <v>3</v>
      </c>
      <c r="BC2" s="155" t="s">
        <v>219</v>
      </c>
      <c r="BD2" s="155" t="s">
        <v>81</v>
      </c>
    </row>
    <row r="3" spans="2:5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  <c r="AZ3" s="155" t="s">
        <v>220</v>
      </c>
      <c r="BA3" s="155" t="s">
        <v>220</v>
      </c>
      <c r="BB3" s="155" t="s">
        <v>3</v>
      </c>
      <c r="BC3" s="155" t="s">
        <v>219</v>
      </c>
      <c r="BD3" s="155" t="s">
        <v>81</v>
      </c>
    </row>
    <row r="4" spans="2:56" ht="25" customHeight="1">
      <c r="B4" s="19"/>
      <c r="D4" s="20" t="s">
        <v>91</v>
      </c>
      <c r="L4" s="19"/>
      <c r="M4" s="84" t="s">
        <v>11</v>
      </c>
      <c r="AT4" s="16" t="s">
        <v>4</v>
      </c>
      <c r="AZ4" s="155" t="s">
        <v>221</v>
      </c>
      <c r="BA4" s="155" t="s">
        <v>221</v>
      </c>
      <c r="BB4" s="155" t="s">
        <v>3</v>
      </c>
      <c r="BC4" s="155" t="s">
        <v>71</v>
      </c>
      <c r="BD4" s="155" t="s">
        <v>81</v>
      </c>
    </row>
    <row r="5" spans="2:56" ht="7" customHeight="1">
      <c r="B5" s="19"/>
      <c r="L5" s="19"/>
    </row>
    <row r="6" spans="2:56" ht="12" customHeight="1">
      <c r="B6" s="19"/>
      <c r="D6" s="26" t="s">
        <v>17</v>
      </c>
      <c r="L6" s="19"/>
    </row>
    <row r="7" spans="2:56" ht="16.5" customHeight="1">
      <c r="B7" s="19"/>
      <c r="E7" s="222" t="str">
        <f>'Rekapitulace stavby'!K6</f>
        <v>Nymburk – levobřežní cyklostezka s přemostěním Starého Labe</v>
      </c>
      <c r="F7" s="223"/>
      <c r="G7" s="223"/>
      <c r="H7" s="223"/>
      <c r="L7" s="19"/>
    </row>
    <row r="8" spans="2:56" s="1" customFormat="1" ht="12" customHeight="1">
      <c r="B8" s="31"/>
      <c r="D8" s="26" t="s">
        <v>92</v>
      </c>
      <c r="L8" s="31"/>
    </row>
    <row r="9" spans="2:56" s="1" customFormat="1" ht="16.5" customHeight="1">
      <c r="B9" s="31"/>
      <c r="E9" s="184" t="s">
        <v>222</v>
      </c>
      <c r="F9" s="224"/>
      <c r="G9" s="224"/>
      <c r="H9" s="224"/>
      <c r="L9" s="31"/>
    </row>
    <row r="10" spans="2:56" s="1" customFormat="1" ht="10">
      <c r="B10" s="31"/>
      <c r="L10" s="31"/>
    </row>
    <row r="11" spans="2:5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56" s="1" customFormat="1" ht="12" customHeight="1">
      <c r="B12" s="31"/>
      <c r="D12" s="26" t="s">
        <v>21</v>
      </c>
      <c r="F12" s="24" t="s">
        <v>223</v>
      </c>
      <c r="I12" s="26" t="s">
        <v>23</v>
      </c>
      <c r="J12" s="48" t="str">
        <f>'Rekapitulace stavby'!AN8</f>
        <v>22. 11. 2022</v>
      </c>
      <c r="L12" s="31"/>
    </row>
    <row r="13" spans="2:56" s="1" customFormat="1" ht="10.75" customHeight="1">
      <c r="B13" s="31"/>
      <c r="L13" s="31"/>
    </row>
    <row r="14" spans="2:56" s="1" customFormat="1" ht="12" customHeight="1">
      <c r="B14" s="31"/>
      <c r="D14" s="26" t="s">
        <v>25</v>
      </c>
      <c r="I14" s="26" t="s">
        <v>26</v>
      </c>
      <c r="J14" s="24" t="s">
        <v>3</v>
      </c>
      <c r="L14" s="31"/>
    </row>
    <row r="15" spans="2:56" s="1" customFormat="1" ht="18" customHeight="1">
      <c r="B15" s="31"/>
      <c r="E15" s="24" t="s">
        <v>27</v>
      </c>
      <c r="I15" s="26" t="s">
        <v>28</v>
      </c>
      <c r="J15" s="24" t="s">
        <v>3</v>
      </c>
      <c r="L15" s="31"/>
    </row>
    <row r="16" spans="2:5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5"/>
      <c r="G18" s="205"/>
      <c r="H18" s="205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95</v>
      </c>
      <c r="I21" s="26" t="s">
        <v>28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">
        <v>3</v>
      </c>
      <c r="L23" s="31"/>
    </row>
    <row r="24" spans="2:12" s="1" customFormat="1" ht="18" customHeight="1">
      <c r="B24" s="31"/>
      <c r="E24" s="24" t="s">
        <v>95</v>
      </c>
      <c r="I24" s="26" t="s">
        <v>28</v>
      </c>
      <c r="J24" s="24" t="s">
        <v>3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10" t="s">
        <v>3</v>
      </c>
      <c r="F27" s="210"/>
      <c r="G27" s="210"/>
      <c r="H27" s="210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ROUND(J89,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ROUND((SUM(BE89:BE387)),  2)</f>
        <v>0</v>
      </c>
      <c r="I33" s="88">
        <v>0.21</v>
      </c>
      <c r="J33" s="87">
        <f>ROUND(((SUM(BE89:BE387))*I33),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ROUND((SUM(BF89:BF387)),  2)</f>
        <v>0</v>
      </c>
      <c r="I34" s="88">
        <v>0.15</v>
      </c>
      <c r="J34" s="87">
        <f>ROUND(((SUM(BF89:BF387))*I34),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ROUND((SUM(BG89:BG387)),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ROUND((SUM(BH89:BH387)),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ROUND((SUM(BI89:BI387)),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96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22" t="str">
        <f>E7</f>
        <v>Nymburk – levobřežní cyklostezka s přemostěním Starého Labe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184" t="str">
        <f>E9</f>
        <v>676/18-1-1 - SO 101 Stezka - Uznatelné náklady</v>
      </c>
      <c r="F50" s="224"/>
      <c r="G50" s="224"/>
      <c r="H50" s="224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Nymburk</v>
      </c>
      <c r="I52" s="26" t="s">
        <v>23</v>
      </c>
      <c r="J52" s="48" t="str">
        <f>IF(J12="","",J12)</f>
        <v>22. 11. 2022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Nymburk</v>
      </c>
      <c r="I54" s="26" t="s">
        <v>31</v>
      </c>
      <c r="J54" s="29" t="str">
        <f>E21</f>
        <v>NDCon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>NDCon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J89</f>
        <v>0</v>
      </c>
      <c r="L59" s="31"/>
      <c r="AU59" s="16" t="s">
        <v>99</v>
      </c>
    </row>
    <row r="60" spans="2:47" s="8" customFormat="1" ht="25" customHeight="1">
      <c r="B60" s="98"/>
      <c r="D60" s="99" t="s">
        <v>224</v>
      </c>
      <c r="E60" s="100"/>
      <c r="F60" s="100"/>
      <c r="G60" s="100"/>
      <c r="H60" s="100"/>
      <c r="I60" s="100"/>
      <c r="J60" s="101">
        <f>J90</f>
        <v>0</v>
      </c>
      <c r="L60" s="98"/>
    </row>
    <row r="61" spans="2:47" s="9" customFormat="1" ht="19.899999999999999" customHeight="1">
      <c r="B61" s="102"/>
      <c r="D61" s="103" t="s">
        <v>225</v>
      </c>
      <c r="E61" s="104"/>
      <c r="F61" s="104"/>
      <c r="G61" s="104"/>
      <c r="H61" s="104"/>
      <c r="I61" s="104"/>
      <c r="J61" s="105">
        <f>J91</f>
        <v>0</v>
      </c>
      <c r="L61" s="102"/>
    </row>
    <row r="62" spans="2:47" s="9" customFormat="1" ht="19.899999999999999" customHeight="1">
      <c r="B62" s="102"/>
      <c r="D62" s="103" t="s">
        <v>226</v>
      </c>
      <c r="E62" s="104"/>
      <c r="F62" s="104"/>
      <c r="G62" s="104"/>
      <c r="H62" s="104"/>
      <c r="I62" s="104"/>
      <c r="J62" s="105">
        <f>J204</f>
        <v>0</v>
      </c>
      <c r="L62" s="102"/>
    </row>
    <row r="63" spans="2:47" s="9" customFormat="1" ht="19.899999999999999" customHeight="1">
      <c r="B63" s="102"/>
      <c r="D63" s="103" t="s">
        <v>227</v>
      </c>
      <c r="E63" s="104"/>
      <c r="F63" s="104"/>
      <c r="G63" s="104"/>
      <c r="H63" s="104"/>
      <c r="I63" s="104"/>
      <c r="J63" s="105">
        <f>J210</f>
        <v>0</v>
      </c>
      <c r="L63" s="102"/>
    </row>
    <row r="64" spans="2:47" s="9" customFormat="1" ht="19.899999999999999" customHeight="1">
      <c r="B64" s="102"/>
      <c r="D64" s="103" t="s">
        <v>228</v>
      </c>
      <c r="E64" s="104"/>
      <c r="F64" s="104"/>
      <c r="G64" s="104"/>
      <c r="H64" s="104"/>
      <c r="I64" s="104"/>
      <c r="J64" s="105">
        <f>J219</f>
        <v>0</v>
      </c>
      <c r="L64" s="102"/>
    </row>
    <row r="65" spans="2:12" s="9" customFormat="1" ht="19.899999999999999" customHeight="1">
      <c r="B65" s="102"/>
      <c r="D65" s="103" t="s">
        <v>229</v>
      </c>
      <c r="E65" s="104"/>
      <c r="F65" s="104"/>
      <c r="G65" s="104"/>
      <c r="H65" s="104"/>
      <c r="I65" s="104"/>
      <c r="J65" s="105">
        <f>J272</f>
        <v>0</v>
      </c>
      <c r="L65" s="102"/>
    </row>
    <row r="66" spans="2:12" s="9" customFormat="1" ht="19.899999999999999" customHeight="1">
      <c r="B66" s="102"/>
      <c r="D66" s="103" t="s">
        <v>230</v>
      </c>
      <c r="E66" s="104"/>
      <c r="F66" s="104"/>
      <c r="G66" s="104"/>
      <c r="H66" s="104"/>
      <c r="I66" s="104"/>
      <c r="J66" s="105">
        <f>J344</f>
        <v>0</v>
      </c>
      <c r="L66" s="102"/>
    </row>
    <row r="67" spans="2:12" s="9" customFormat="1" ht="19.899999999999999" customHeight="1">
      <c r="B67" s="102"/>
      <c r="D67" s="103" t="s">
        <v>231</v>
      </c>
      <c r="E67" s="104"/>
      <c r="F67" s="104"/>
      <c r="G67" s="104"/>
      <c r="H67" s="104"/>
      <c r="I67" s="104"/>
      <c r="J67" s="105">
        <f>J348</f>
        <v>0</v>
      </c>
      <c r="L67" s="102"/>
    </row>
    <row r="68" spans="2:12" s="8" customFormat="1" ht="25" customHeight="1">
      <c r="B68" s="98"/>
      <c r="D68" s="99" t="s">
        <v>232</v>
      </c>
      <c r="E68" s="100"/>
      <c r="F68" s="100"/>
      <c r="G68" s="100"/>
      <c r="H68" s="100"/>
      <c r="I68" s="100"/>
      <c r="J68" s="101">
        <f>J374</f>
        <v>0</v>
      </c>
      <c r="L68" s="98"/>
    </row>
    <row r="69" spans="2:12" s="9" customFormat="1" ht="19.899999999999999" customHeight="1">
      <c r="B69" s="102"/>
      <c r="D69" s="103" t="s">
        <v>233</v>
      </c>
      <c r="E69" s="104"/>
      <c r="F69" s="104"/>
      <c r="G69" s="104"/>
      <c r="H69" s="104"/>
      <c r="I69" s="104"/>
      <c r="J69" s="105">
        <f>J375</f>
        <v>0</v>
      </c>
      <c r="L69" s="102"/>
    </row>
    <row r="70" spans="2:12" s="1" customFormat="1" ht="21.75" customHeight="1">
      <c r="B70" s="31"/>
      <c r="L70" s="31"/>
    </row>
    <row r="71" spans="2:12" s="1" customFormat="1" ht="7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31"/>
    </row>
    <row r="75" spans="2:12" s="1" customFormat="1" ht="7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1"/>
    </row>
    <row r="76" spans="2:12" s="1" customFormat="1" ht="25" customHeight="1">
      <c r="B76" s="31"/>
      <c r="C76" s="20" t="s">
        <v>105</v>
      </c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17</v>
      </c>
      <c r="L78" s="31"/>
    </row>
    <row r="79" spans="2:12" s="1" customFormat="1" ht="16.5" customHeight="1">
      <c r="B79" s="31"/>
      <c r="E79" s="222" t="str">
        <f>E7</f>
        <v>Nymburk – levobřežní cyklostezka s přemostěním Starého Labe</v>
      </c>
      <c r="F79" s="223"/>
      <c r="G79" s="223"/>
      <c r="H79" s="223"/>
      <c r="L79" s="31"/>
    </row>
    <row r="80" spans="2:12" s="1" customFormat="1" ht="12" customHeight="1">
      <c r="B80" s="31"/>
      <c r="C80" s="26" t="s">
        <v>92</v>
      </c>
      <c r="L80" s="31"/>
    </row>
    <row r="81" spans="2:65" s="1" customFormat="1" ht="16.5" customHeight="1">
      <c r="B81" s="31"/>
      <c r="E81" s="184" t="str">
        <f>E9</f>
        <v>676/18-1-1 - SO 101 Stezka - Uznatelné náklady</v>
      </c>
      <c r="F81" s="224"/>
      <c r="G81" s="224"/>
      <c r="H81" s="224"/>
      <c r="L81" s="31"/>
    </row>
    <row r="82" spans="2:65" s="1" customFormat="1" ht="7" customHeight="1">
      <c r="B82" s="31"/>
      <c r="L82" s="31"/>
    </row>
    <row r="83" spans="2:65" s="1" customFormat="1" ht="12" customHeight="1">
      <c r="B83" s="31"/>
      <c r="C83" s="26" t="s">
        <v>21</v>
      </c>
      <c r="F83" s="24" t="str">
        <f>F12</f>
        <v>k.ú. Nymburk</v>
      </c>
      <c r="I83" s="26" t="s">
        <v>23</v>
      </c>
      <c r="J83" s="48" t="str">
        <f>IF(J12="","",J12)</f>
        <v>22. 11. 2022</v>
      </c>
      <c r="L83" s="31"/>
    </row>
    <row r="84" spans="2:65" s="1" customFormat="1" ht="7" customHeight="1">
      <c r="B84" s="31"/>
      <c r="L84" s="31"/>
    </row>
    <row r="85" spans="2:65" s="1" customFormat="1" ht="15.15" customHeight="1">
      <c r="B85" s="31"/>
      <c r="C85" s="26" t="s">
        <v>25</v>
      </c>
      <c r="F85" s="24" t="str">
        <f>E15</f>
        <v>Město Nymburk</v>
      </c>
      <c r="I85" s="26" t="s">
        <v>31</v>
      </c>
      <c r="J85" s="29" t="str">
        <f>E21</f>
        <v>NDCon</v>
      </c>
      <c r="L85" s="31"/>
    </row>
    <row r="86" spans="2:65" s="1" customFormat="1" ht="15.15" customHeight="1">
      <c r="B86" s="31"/>
      <c r="C86" s="26" t="s">
        <v>29</v>
      </c>
      <c r="F86" s="24" t="str">
        <f>IF(E18="","",E18)</f>
        <v>Vyplň údaj</v>
      </c>
      <c r="I86" s="26" t="s">
        <v>34</v>
      </c>
      <c r="J86" s="29" t="str">
        <f>E24</f>
        <v>NDCon</v>
      </c>
      <c r="L86" s="31"/>
    </row>
    <row r="87" spans="2:65" s="1" customFormat="1" ht="10.25" customHeight="1">
      <c r="B87" s="31"/>
      <c r="L87" s="31"/>
    </row>
    <row r="88" spans="2:65" s="10" customFormat="1" ht="29.25" customHeight="1">
      <c r="B88" s="106"/>
      <c r="C88" s="107" t="s">
        <v>106</v>
      </c>
      <c r="D88" s="108" t="s">
        <v>56</v>
      </c>
      <c r="E88" s="108" t="s">
        <v>52</v>
      </c>
      <c r="F88" s="108" t="s">
        <v>53</v>
      </c>
      <c r="G88" s="108" t="s">
        <v>107</v>
      </c>
      <c r="H88" s="108" t="s">
        <v>108</v>
      </c>
      <c r="I88" s="108" t="s">
        <v>109</v>
      </c>
      <c r="J88" s="108" t="s">
        <v>98</v>
      </c>
      <c r="K88" s="109" t="s">
        <v>110</v>
      </c>
      <c r="L88" s="106"/>
      <c r="M88" s="55" t="s">
        <v>3</v>
      </c>
      <c r="N88" s="56" t="s">
        <v>41</v>
      </c>
      <c r="O88" s="56" t="s">
        <v>111</v>
      </c>
      <c r="P88" s="56" t="s">
        <v>112</v>
      </c>
      <c r="Q88" s="56" t="s">
        <v>113</v>
      </c>
      <c r="R88" s="56" t="s">
        <v>114</v>
      </c>
      <c r="S88" s="56" t="s">
        <v>115</v>
      </c>
      <c r="T88" s="57" t="s">
        <v>116</v>
      </c>
    </row>
    <row r="89" spans="2:65" s="1" customFormat="1" ht="22.75" customHeight="1">
      <c r="B89" s="31"/>
      <c r="C89" s="60" t="s">
        <v>117</v>
      </c>
      <c r="J89" s="110">
        <f>BK89</f>
        <v>0</v>
      </c>
      <c r="L89" s="31"/>
      <c r="M89" s="58"/>
      <c r="N89" s="49"/>
      <c r="O89" s="49"/>
      <c r="P89" s="111">
        <f>P90+P374</f>
        <v>0</v>
      </c>
      <c r="Q89" s="49"/>
      <c r="R89" s="111">
        <f>R90+R374</f>
        <v>4696.1001508739992</v>
      </c>
      <c r="S89" s="49"/>
      <c r="T89" s="112">
        <f>T90+T374</f>
        <v>1585.9078</v>
      </c>
      <c r="AT89" s="16" t="s">
        <v>70</v>
      </c>
      <c r="AU89" s="16" t="s">
        <v>99</v>
      </c>
      <c r="BK89" s="113">
        <f>BK90+BK374</f>
        <v>0</v>
      </c>
    </row>
    <row r="90" spans="2:65" s="11" customFormat="1" ht="25.9" customHeight="1">
      <c r="B90" s="114"/>
      <c r="D90" s="115" t="s">
        <v>70</v>
      </c>
      <c r="E90" s="116" t="s">
        <v>234</v>
      </c>
      <c r="F90" s="116" t="s">
        <v>235</v>
      </c>
      <c r="I90" s="117"/>
      <c r="J90" s="118">
        <f>BK90</f>
        <v>0</v>
      </c>
      <c r="L90" s="114"/>
      <c r="M90" s="119"/>
      <c r="P90" s="120">
        <f>P91+P204+P210+P219+P272+P344+P348</f>
        <v>0</v>
      </c>
      <c r="R90" s="120">
        <f>R91+R204+R210+R219+R272+R344+R348</f>
        <v>4693.1177758739996</v>
      </c>
      <c r="T90" s="121">
        <f>T91+T204+T210+T219+T272+T344+T348</f>
        <v>1585.9078</v>
      </c>
      <c r="AR90" s="115" t="s">
        <v>79</v>
      </c>
      <c r="AT90" s="122" t="s">
        <v>70</v>
      </c>
      <c r="AU90" s="122" t="s">
        <v>71</v>
      </c>
      <c r="AY90" s="115" t="s">
        <v>121</v>
      </c>
      <c r="BK90" s="123">
        <f>BK91+BK204+BK210+BK219+BK272+BK344+BK348</f>
        <v>0</v>
      </c>
    </row>
    <row r="91" spans="2:65" s="11" customFormat="1" ht="22.75" customHeight="1">
      <c r="B91" s="114"/>
      <c r="D91" s="115" t="s">
        <v>70</v>
      </c>
      <c r="E91" s="124" t="s">
        <v>79</v>
      </c>
      <c r="F91" s="124" t="s">
        <v>236</v>
      </c>
      <c r="I91" s="117"/>
      <c r="J91" s="125">
        <f>BK91</f>
        <v>0</v>
      </c>
      <c r="L91" s="114"/>
      <c r="M91" s="119"/>
      <c r="P91" s="120">
        <f>SUM(P92:P203)</f>
        <v>0</v>
      </c>
      <c r="R91" s="120">
        <f>SUM(R92:R203)</f>
        <v>1966.6683458999998</v>
      </c>
      <c r="T91" s="121">
        <f>SUM(T92:T203)</f>
        <v>1185.9078</v>
      </c>
      <c r="AR91" s="115" t="s">
        <v>79</v>
      </c>
      <c r="AT91" s="122" t="s">
        <v>70</v>
      </c>
      <c r="AU91" s="122" t="s">
        <v>79</v>
      </c>
      <c r="AY91" s="115" t="s">
        <v>121</v>
      </c>
      <c r="BK91" s="123">
        <f>SUM(BK92:BK203)</f>
        <v>0</v>
      </c>
    </row>
    <row r="92" spans="2:65" s="1" customFormat="1" ht="24.15" customHeight="1">
      <c r="B92" s="126"/>
      <c r="C92" s="127" t="s">
        <v>79</v>
      </c>
      <c r="D92" s="127" t="s">
        <v>124</v>
      </c>
      <c r="E92" s="128" t="s">
        <v>237</v>
      </c>
      <c r="F92" s="129" t="s">
        <v>238</v>
      </c>
      <c r="G92" s="130" t="s">
        <v>239</v>
      </c>
      <c r="H92" s="131">
        <v>21</v>
      </c>
      <c r="I92" s="132"/>
      <c r="J92" s="133">
        <f>ROUND(I92*H92,2)</f>
        <v>0</v>
      </c>
      <c r="K92" s="129" t="s">
        <v>240</v>
      </c>
      <c r="L92" s="31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141</v>
      </c>
      <c r="AT92" s="138" t="s">
        <v>124</v>
      </c>
      <c r="AU92" s="138" t="s">
        <v>81</v>
      </c>
      <c r="AY92" s="16" t="s">
        <v>121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6" t="s">
        <v>79</v>
      </c>
      <c r="BK92" s="139">
        <f>ROUND(I92*H92,2)</f>
        <v>0</v>
      </c>
      <c r="BL92" s="16" t="s">
        <v>141</v>
      </c>
      <c r="BM92" s="138" t="s">
        <v>241</v>
      </c>
    </row>
    <row r="93" spans="2:65" s="1" customFormat="1" ht="18">
      <c r="B93" s="31"/>
      <c r="D93" s="140" t="s">
        <v>130</v>
      </c>
      <c r="F93" s="141" t="s">
        <v>242</v>
      </c>
      <c r="I93" s="142"/>
      <c r="L93" s="31"/>
      <c r="M93" s="143"/>
      <c r="T93" s="52"/>
      <c r="AT93" s="16" t="s">
        <v>130</v>
      </c>
      <c r="AU93" s="16" t="s">
        <v>81</v>
      </c>
    </row>
    <row r="94" spans="2:65" s="1" customFormat="1" ht="10">
      <c r="B94" s="31"/>
      <c r="D94" s="156" t="s">
        <v>243</v>
      </c>
      <c r="F94" s="157" t="s">
        <v>244</v>
      </c>
      <c r="I94" s="142"/>
      <c r="L94" s="31"/>
      <c r="M94" s="143"/>
      <c r="T94" s="52"/>
      <c r="AT94" s="16" t="s">
        <v>243</v>
      </c>
      <c r="AU94" s="16" t="s">
        <v>81</v>
      </c>
    </row>
    <row r="95" spans="2:65" s="12" customFormat="1" ht="10">
      <c r="B95" s="145"/>
      <c r="D95" s="140" t="s">
        <v>212</v>
      </c>
      <c r="E95" s="146" t="s">
        <v>3</v>
      </c>
      <c r="F95" s="147" t="s">
        <v>8</v>
      </c>
      <c r="H95" s="148">
        <v>21</v>
      </c>
      <c r="I95" s="149"/>
      <c r="L95" s="145"/>
      <c r="M95" s="150"/>
      <c r="T95" s="151"/>
      <c r="AT95" s="146" t="s">
        <v>212</v>
      </c>
      <c r="AU95" s="146" t="s">
        <v>81</v>
      </c>
      <c r="AV95" s="12" t="s">
        <v>81</v>
      </c>
      <c r="AW95" s="12" t="s">
        <v>33</v>
      </c>
      <c r="AX95" s="12" t="s">
        <v>79</v>
      </c>
      <c r="AY95" s="146" t="s">
        <v>121</v>
      </c>
    </row>
    <row r="96" spans="2:65" s="1" customFormat="1" ht="24.15" customHeight="1">
      <c r="B96" s="126"/>
      <c r="C96" s="127" t="s">
        <v>81</v>
      </c>
      <c r="D96" s="127" t="s">
        <v>124</v>
      </c>
      <c r="E96" s="128" t="s">
        <v>245</v>
      </c>
      <c r="F96" s="129" t="s">
        <v>246</v>
      </c>
      <c r="G96" s="130" t="s">
        <v>239</v>
      </c>
      <c r="H96" s="131">
        <v>5</v>
      </c>
      <c r="I96" s="132"/>
      <c r="J96" s="133">
        <f>ROUND(I96*H96,2)</f>
        <v>0</v>
      </c>
      <c r="K96" s="129" t="s">
        <v>240</v>
      </c>
      <c r="L96" s="31"/>
      <c r="M96" s="134" t="s">
        <v>3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141</v>
      </c>
      <c r="AT96" s="138" t="s">
        <v>124</v>
      </c>
      <c r="AU96" s="138" t="s">
        <v>81</v>
      </c>
      <c r="AY96" s="16" t="s">
        <v>121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79</v>
      </c>
      <c r="BK96" s="139">
        <f>ROUND(I96*H96,2)</f>
        <v>0</v>
      </c>
      <c r="BL96" s="16" t="s">
        <v>141</v>
      </c>
      <c r="BM96" s="138" t="s">
        <v>247</v>
      </c>
    </row>
    <row r="97" spans="2:65" s="1" customFormat="1" ht="18">
      <c r="B97" s="31"/>
      <c r="D97" s="140" t="s">
        <v>130</v>
      </c>
      <c r="F97" s="141" t="s">
        <v>248</v>
      </c>
      <c r="I97" s="142"/>
      <c r="L97" s="31"/>
      <c r="M97" s="143"/>
      <c r="T97" s="52"/>
      <c r="AT97" s="16" t="s">
        <v>130</v>
      </c>
      <c r="AU97" s="16" t="s">
        <v>81</v>
      </c>
    </row>
    <row r="98" spans="2:65" s="1" customFormat="1" ht="10">
      <c r="B98" s="31"/>
      <c r="D98" s="156" t="s">
        <v>243</v>
      </c>
      <c r="F98" s="157" t="s">
        <v>249</v>
      </c>
      <c r="I98" s="142"/>
      <c r="L98" s="31"/>
      <c r="M98" s="143"/>
      <c r="T98" s="52"/>
      <c r="AT98" s="16" t="s">
        <v>243</v>
      </c>
      <c r="AU98" s="16" t="s">
        <v>81</v>
      </c>
    </row>
    <row r="99" spans="2:65" s="12" customFormat="1" ht="10">
      <c r="B99" s="145"/>
      <c r="D99" s="140" t="s">
        <v>212</v>
      </c>
      <c r="E99" s="146" t="s">
        <v>3</v>
      </c>
      <c r="F99" s="147" t="s">
        <v>120</v>
      </c>
      <c r="H99" s="148">
        <v>5</v>
      </c>
      <c r="I99" s="149"/>
      <c r="L99" s="145"/>
      <c r="M99" s="150"/>
      <c r="T99" s="151"/>
      <c r="AT99" s="146" t="s">
        <v>212</v>
      </c>
      <c r="AU99" s="146" t="s">
        <v>81</v>
      </c>
      <c r="AV99" s="12" t="s">
        <v>81</v>
      </c>
      <c r="AW99" s="12" t="s">
        <v>33</v>
      </c>
      <c r="AX99" s="12" t="s">
        <v>79</v>
      </c>
      <c r="AY99" s="146" t="s">
        <v>121</v>
      </c>
    </row>
    <row r="100" spans="2:65" s="1" customFormat="1" ht="24.15" customHeight="1">
      <c r="B100" s="126"/>
      <c r="C100" s="127" t="s">
        <v>136</v>
      </c>
      <c r="D100" s="127" t="s">
        <v>124</v>
      </c>
      <c r="E100" s="128" t="s">
        <v>250</v>
      </c>
      <c r="F100" s="129" t="s">
        <v>251</v>
      </c>
      <c r="G100" s="130" t="s">
        <v>239</v>
      </c>
      <c r="H100" s="131">
        <v>1</v>
      </c>
      <c r="I100" s="132"/>
      <c r="J100" s="133">
        <f>ROUND(I100*H100,2)</f>
        <v>0</v>
      </c>
      <c r="K100" s="129" t="s">
        <v>240</v>
      </c>
      <c r="L100" s="31"/>
      <c r="M100" s="134" t="s">
        <v>3</v>
      </c>
      <c r="N100" s="135" t="s">
        <v>42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141</v>
      </c>
      <c r="AT100" s="138" t="s">
        <v>124</v>
      </c>
      <c r="AU100" s="138" t="s">
        <v>81</v>
      </c>
      <c r="AY100" s="16" t="s">
        <v>121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79</v>
      </c>
      <c r="BK100" s="139">
        <f>ROUND(I100*H100,2)</f>
        <v>0</v>
      </c>
      <c r="BL100" s="16" t="s">
        <v>141</v>
      </c>
      <c r="BM100" s="138" t="s">
        <v>252</v>
      </c>
    </row>
    <row r="101" spans="2:65" s="1" customFormat="1" ht="18">
      <c r="B101" s="31"/>
      <c r="D101" s="140" t="s">
        <v>130</v>
      </c>
      <c r="F101" s="141" t="s">
        <v>253</v>
      </c>
      <c r="I101" s="142"/>
      <c r="L101" s="31"/>
      <c r="M101" s="143"/>
      <c r="T101" s="52"/>
      <c r="AT101" s="16" t="s">
        <v>130</v>
      </c>
      <c r="AU101" s="16" t="s">
        <v>81</v>
      </c>
    </row>
    <row r="102" spans="2:65" s="1" customFormat="1" ht="10">
      <c r="B102" s="31"/>
      <c r="D102" s="156" t="s">
        <v>243</v>
      </c>
      <c r="F102" s="157" t="s">
        <v>254</v>
      </c>
      <c r="I102" s="142"/>
      <c r="L102" s="31"/>
      <c r="M102" s="143"/>
      <c r="T102" s="52"/>
      <c r="AT102" s="16" t="s">
        <v>243</v>
      </c>
      <c r="AU102" s="16" t="s">
        <v>81</v>
      </c>
    </row>
    <row r="103" spans="2:65" s="12" customFormat="1" ht="10">
      <c r="B103" s="145"/>
      <c r="D103" s="140" t="s">
        <v>212</v>
      </c>
      <c r="E103" s="146" t="s">
        <v>3</v>
      </c>
      <c r="F103" s="147" t="s">
        <v>79</v>
      </c>
      <c r="H103" s="148">
        <v>1</v>
      </c>
      <c r="I103" s="149"/>
      <c r="L103" s="145"/>
      <c r="M103" s="150"/>
      <c r="T103" s="151"/>
      <c r="AT103" s="146" t="s">
        <v>212</v>
      </c>
      <c r="AU103" s="146" t="s">
        <v>81</v>
      </c>
      <c r="AV103" s="12" t="s">
        <v>81</v>
      </c>
      <c r="AW103" s="12" t="s">
        <v>33</v>
      </c>
      <c r="AX103" s="12" t="s">
        <v>79</v>
      </c>
      <c r="AY103" s="146" t="s">
        <v>121</v>
      </c>
    </row>
    <row r="104" spans="2:65" s="1" customFormat="1" ht="24.15" customHeight="1">
      <c r="B104" s="126"/>
      <c r="C104" s="127" t="s">
        <v>141</v>
      </c>
      <c r="D104" s="127" t="s">
        <v>124</v>
      </c>
      <c r="E104" s="128" t="s">
        <v>255</v>
      </c>
      <c r="F104" s="129" t="s">
        <v>256</v>
      </c>
      <c r="G104" s="130" t="s">
        <v>239</v>
      </c>
      <c r="H104" s="131">
        <v>3</v>
      </c>
      <c r="I104" s="132"/>
      <c r="J104" s="133">
        <f>ROUND(I104*H104,2)</f>
        <v>0</v>
      </c>
      <c r="K104" s="129" t="s">
        <v>240</v>
      </c>
      <c r="L104" s="31"/>
      <c r="M104" s="134" t="s">
        <v>3</v>
      </c>
      <c r="N104" s="135" t="s">
        <v>42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141</v>
      </c>
      <c r="AT104" s="138" t="s">
        <v>124</v>
      </c>
      <c r="AU104" s="138" t="s">
        <v>81</v>
      </c>
      <c r="AY104" s="16" t="s">
        <v>121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6" t="s">
        <v>79</v>
      </c>
      <c r="BK104" s="139">
        <f>ROUND(I104*H104,2)</f>
        <v>0</v>
      </c>
      <c r="BL104" s="16" t="s">
        <v>141</v>
      </c>
      <c r="BM104" s="138" t="s">
        <v>257</v>
      </c>
    </row>
    <row r="105" spans="2:65" s="1" customFormat="1" ht="18">
      <c r="B105" s="31"/>
      <c r="D105" s="140" t="s">
        <v>130</v>
      </c>
      <c r="F105" s="141" t="s">
        <v>258</v>
      </c>
      <c r="I105" s="142"/>
      <c r="L105" s="31"/>
      <c r="M105" s="143"/>
      <c r="T105" s="52"/>
      <c r="AT105" s="16" t="s">
        <v>130</v>
      </c>
      <c r="AU105" s="16" t="s">
        <v>81</v>
      </c>
    </row>
    <row r="106" spans="2:65" s="1" customFormat="1" ht="10">
      <c r="B106" s="31"/>
      <c r="D106" s="156" t="s">
        <v>243</v>
      </c>
      <c r="F106" s="157" t="s">
        <v>259</v>
      </c>
      <c r="I106" s="142"/>
      <c r="L106" s="31"/>
      <c r="M106" s="143"/>
      <c r="T106" s="52"/>
      <c r="AT106" s="16" t="s">
        <v>243</v>
      </c>
      <c r="AU106" s="16" t="s">
        <v>81</v>
      </c>
    </row>
    <row r="107" spans="2:65" s="12" customFormat="1" ht="10">
      <c r="B107" s="145"/>
      <c r="D107" s="140" t="s">
        <v>212</v>
      </c>
      <c r="E107" s="146" t="s">
        <v>3</v>
      </c>
      <c r="F107" s="147" t="s">
        <v>136</v>
      </c>
      <c r="H107" s="148">
        <v>3</v>
      </c>
      <c r="I107" s="149"/>
      <c r="L107" s="145"/>
      <c r="M107" s="150"/>
      <c r="T107" s="151"/>
      <c r="AT107" s="146" t="s">
        <v>212</v>
      </c>
      <c r="AU107" s="146" t="s">
        <v>81</v>
      </c>
      <c r="AV107" s="12" t="s">
        <v>81</v>
      </c>
      <c r="AW107" s="12" t="s">
        <v>33</v>
      </c>
      <c r="AX107" s="12" t="s">
        <v>79</v>
      </c>
      <c r="AY107" s="146" t="s">
        <v>121</v>
      </c>
    </row>
    <row r="108" spans="2:65" s="1" customFormat="1" ht="21.75" customHeight="1">
      <c r="B108" s="126"/>
      <c r="C108" s="127" t="s">
        <v>120</v>
      </c>
      <c r="D108" s="127" t="s">
        <v>124</v>
      </c>
      <c r="E108" s="128" t="s">
        <v>260</v>
      </c>
      <c r="F108" s="129" t="s">
        <v>261</v>
      </c>
      <c r="G108" s="130" t="s">
        <v>239</v>
      </c>
      <c r="H108" s="131">
        <v>17</v>
      </c>
      <c r="I108" s="132"/>
      <c r="J108" s="133">
        <f>ROUND(I108*H108,2)</f>
        <v>0</v>
      </c>
      <c r="K108" s="129" t="s">
        <v>240</v>
      </c>
      <c r="L108" s="31"/>
      <c r="M108" s="134" t="s">
        <v>3</v>
      </c>
      <c r="N108" s="135" t="s">
        <v>42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141</v>
      </c>
      <c r="AT108" s="138" t="s">
        <v>124</v>
      </c>
      <c r="AU108" s="138" t="s">
        <v>81</v>
      </c>
      <c r="AY108" s="16" t="s">
        <v>121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6" t="s">
        <v>79</v>
      </c>
      <c r="BK108" s="139">
        <f>ROUND(I108*H108,2)</f>
        <v>0</v>
      </c>
      <c r="BL108" s="16" t="s">
        <v>141</v>
      </c>
      <c r="BM108" s="138" t="s">
        <v>262</v>
      </c>
    </row>
    <row r="109" spans="2:65" s="1" customFormat="1" ht="18">
      <c r="B109" s="31"/>
      <c r="D109" s="140" t="s">
        <v>130</v>
      </c>
      <c r="F109" s="141" t="s">
        <v>263</v>
      </c>
      <c r="I109" s="142"/>
      <c r="L109" s="31"/>
      <c r="M109" s="143"/>
      <c r="T109" s="52"/>
      <c r="AT109" s="16" t="s">
        <v>130</v>
      </c>
      <c r="AU109" s="16" t="s">
        <v>81</v>
      </c>
    </row>
    <row r="110" spans="2:65" s="1" customFormat="1" ht="10">
      <c r="B110" s="31"/>
      <c r="D110" s="156" t="s">
        <v>243</v>
      </c>
      <c r="F110" s="157" t="s">
        <v>264</v>
      </c>
      <c r="I110" s="142"/>
      <c r="L110" s="31"/>
      <c r="M110" s="143"/>
      <c r="T110" s="52"/>
      <c r="AT110" s="16" t="s">
        <v>243</v>
      </c>
      <c r="AU110" s="16" t="s">
        <v>81</v>
      </c>
    </row>
    <row r="111" spans="2:65" s="12" customFormat="1" ht="10">
      <c r="B111" s="145"/>
      <c r="D111" s="140" t="s">
        <v>212</v>
      </c>
      <c r="E111" s="146" t="s">
        <v>3</v>
      </c>
      <c r="F111" s="147" t="s">
        <v>196</v>
      </c>
      <c r="H111" s="148">
        <v>17</v>
      </c>
      <c r="I111" s="149"/>
      <c r="L111" s="145"/>
      <c r="M111" s="150"/>
      <c r="T111" s="151"/>
      <c r="AT111" s="146" t="s">
        <v>212</v>
      </c>
      <c r="AU111" s="146" t="s">
        <v>81</v>
      </c>
      <c r="AV111" s="12" t="s">
        <v>81</v>
      </c>
      <c r="AW111" s="12" t="s">
        <v>33</v>
      </c>
      <c r="AX111" s="12" t="s">
        <v>79</v>
      </c>
      <c r="AY111" s="146" t="s">
        <v>121</v>
      </c>
    </row>
    <row r="112" spans="2:65" s="1" customFormat="1" ht="21.75" customHeight="1">
      <c r="B112" s="126"/>
      <c r="C112" s="127" t="s">
        <v>151</v>
      </c>
      <c r="D112" s="127" t="s">
        <v>124</v>
      </c>
      <c r="E112" s="128" t="s">
        <v>265</v>
      </c>
      <c r="F112" s="129" t="s">
        <v>266</v>
      </c>
      <c r="G112" s="130" t="s">
        <v>239</v>
      </c>
      <c r="H112" s="131">
        <v>1</v>
      </c>
      <c r="I112" s="132"/>
      <c r="J112" s="133">
        <f>ROUND(I112*H112,2)</f>
        <v>0</v>
      </c>
      <c r="K112" s="129" t="s">
        <v>240</v>
      </c>
      <c r="L112" s="31"/>
      <c r="M112" s="134" t="s">
        <v>3</v>
      </c>
      <c r="N112" s="135" t="s">
        <v>42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141</v>
      </c>
      <c r="AT112" s="138" t="s">
        <v>124</v>
      </c>
      <c r="AU112" s="138" t="s">
        <v>81</v>
      </c>
      <c r="AY112" s="16" t="s">
        <v>121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79</v>
      </c>
      <c r="BK112" s="139">
        <f>ROUND(I112*H112,2)</f>
        <v>0</v>
      </c>
      <c r="BL112" s="16" t="s">
        <v>141</v>
      </c>
      <c r="BM112" s="138" t="s">
        <v>267</v>
      </c>
    </row>
    <row r="113" spans="2:65" s="1" customFormat="1" ht="18">
      <c r="B113" s="31"/>
      <c r="D113" s="140" t="s">
        <v>130</v>
      </c>
      <c r="F113" s="141" t="s">
        <v>268</v>
      </c>
      <c r="I113" s="142"/>
      <c r="L113" s="31"/>
      <c r="M113" s="143"/>
      <c r="T113" s="52"/>
      <c r="AT113" s="16" t="s">
        <v>130</v>
      </c>
      <c r="AU113" s="16" t="s">
        <v>81</v>
      </c>
    </row>
    <row r="114" spans="2:65" s="1" customFormat="1" ht="10">
      <c r="B114" s="31"/>
      <c r="D114" s="156" t="s">
        <v>243</v>
      </c>
      <c r="F114" s="157" t="s">
        <v>269</v>
      </c>
      <c r="I114" s="142"/>
      <c r="L114" s="31"/>
      <c r="M114" s="143"/>
      <c r="T114" s="52"/>
      <c r="AT114" s="16" t="s">
        <v>243</v>
      </c>
      <c r="AU114" s="16" t="s">
        <v>81</v>
      </c>
    </row>
    <row r="115" spans="2:65" s="12" customFormat="1" ht="10">
      <c r="B115" s="145"/>
      <c r="D115" s="140" t="s">
        <v>212</v>
      </c>
      <c r="E115" s="146" t="s">
        <v>3</v>
      </c>
      <c r="F115" s="147" t="s">
        <v>79</v>
      </c>
      <c r="H115" s="148">
        <v>1</v>
      </c>
      <c r="I115" s="149"/>
      <c r="L115" s="145"/>
      <c r="M115" s="150"/>
      <c r="T115" s="151"/>
      <c r="AT115" s="146" t="s">
        <v>212</v>
      </c>
      <c r="AU115" s="146" t="s">
        <v>81</v>
      </c>
      <c r="AV115" s="12" t="s">
        <v>81</v>
      </c>
      <c r="AW115" s="12" t="s">
        <v>33</v>
      </c>
      <c r="AX115" s="12" t="s">
        <v>79</v>
      </c>
      <c r="AY115" s="146" t="s">
        <v>121</v>
      </c>
    </row>
    <row r="116" spans="2:65" s="1" customFormat="1" ht="21.75" customHeight="1">
      <c r="B116" s="126"/>
      <c r="C116" s="127" t="s">
        <v>156</v>
      </c>
      <c r="D116" s="127" t="s">
        <v>124</v>
      </c>
      <c r="E116" s="128" t="s">
        <v>270</v>
      </c>
      <c r="F116" s="129" t="s">
        <v>271</v>
      </c>
      <c r="G116" s="130" t="s">
        <v>239</v>
      </c>
      <c r="H116" s="131">
        <v>4</v>
      </c>
      <c r="I116" s="132"/>
      <c r="J116" s="133">
        <f>ROUND(I116*H116,2)</f>
        <v>0</v>
      </c>
      <c r="K116" s="129" t="s">
        <v>240</v>
      </c>
      <c r="L116" s="31"/>
      <c r="M116" s="134" t="s">
        <v>3</v>
      </c>
      <c r="N116" s="135" t="s">
        <v>42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141</v>
      </c>
      <c r="AT116" s="138" t="s">
        <v>124</v>
      </c>
      <c r="AU116" s="138" t="s">
        <v>81</v>
      </c>
      <c r="AY116" s="16" t="s">
        <v>121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6" t="s">
        <v>79</v>
      </c>
      <c r="BK116" s="139">
        <f>ROUND(I116*H116,2)</f>
        <v>0</v>
      </c>
      <c r="BL116" s="16" t="s">
        <v>141</v>
      </c>
      <c r="BM116" s="138" t="s">
        <v>272</v>
      </c>
    </row>
    <row r="117" spans="2:65" s="1" customFormat="1" ht="18">
      <c r="B117" s="31"/>
      <c r="D117" s="140" t="s">
        <v>130</v>
      </c>
      <c r="F117" s="141" t="s">
        <v>273</v>
      </c>
      <c r="I117" s="142"/>
      <c r="L117" s="31"/>
      <c r="M117" s="143"/>
      <c r="T117" s="52"/>
      <c r="AT117" s="16" t="s">
        <v>130</v>
      </c>
      <c r="AU117" s="16" t="s">
        <v>81</v>
      </c>
    </row>
    <row r="118" spans="2:65" s="1" customFormat="1" ht="10">
      <c r="B118" s="31"/>
      <c r="D118" s="156" t="s">
        <v>243</v>
      </c>
      <c r="F118" s="157" t="s">
        <v>274</v>
      </c>
      <c r="I118" s="142"/>
      <c r="L118" s="31"/>
      <c r="M118" s="143"/>
      <c r="T118" s="52"/>
      <c r="AT118" s="16" t="s">
        <v>243</v>
      </c>
      <c r="AU118" s="16" t="s">
        <v>81</v>
      </c>
    </row>
    <row r="119" spans="2:65" s="12" customFormat="1" ht="10">
      <c r="B119" s="145"/>
      <c r="D119" s="140" t="s">
        <v>212</v>
      </c>
      <c r="E119" s="146" t="s">
        <v>3</v>
      </c>
      <c r="F119" s="147" t="s">
        <v>141</v>
      </c>
      <c r="H119" s="148">
        <v>4</v>
      </c>
      <c r="I119" s="149"/>
      <c r="L119" s="145"/>
      <c r="M119" s="150"/>
      <c r="T119" s="151"/>
      <c r="AT119" s="146" t="s">
        <v>212</v>
      </c>
      <c r="AU119" s="146" t="s">
        <v>81</v>
      </c>
      <c r="AV119" s="12" t="s">
        <v>81</v>
      </c>
      <c r="AW119" s="12" t="s">
        <v>33</v>
      </c>
      <c r="AX119" s="12" t="s">
        <v>79</v>
      </c>
      <c r="AY119" s="146" t="s">
        <v>121</v>
      </c>
    </row>
    <row r="120" spans="2:65" s="1" customFormat="1" ht="33" customHeight="1">
      <c r="B120" s="126"/>
      <c r="C120" s="127" t="s">
        <v>161</v>
      </c>
      <c r="D120" s="127" t="s">
        <v>124</v>
      </c>
      <c r="E120" s="128" t="s">
        <v>275</v>
      </c>
      <c r="F120" s="129" t="s">
        <v>276</v>
      </c>
      <c r="G120" s="130" t="s">
        <v>277</v>
      </c>
      <c r="H120" s="131">
        <v>178</v>
      </c>
      <c r="I120" s="132"/>
      <c r="J120" s="133">
        <f>ROUND(I120*H120,2)</f>
        <v>0</v>
      </c>
      <c r="K120" s="129" t="s">
        <v>240</v>
      </c>
      <c r="L120" s="31"/>
      <c r="M120" s="134" t="s">
        <v>3</v>
      </c>
      <c r="N120" s="135" t="s">
        <v>42</v>
      </c>
      <c r="P120" s="136">
        <f>O120*H120</f>
        <v>0</v>
      </c>
      <c r="Q120" s="136">
        <v>0</v>
      </c>
      <c r="R120" s="136">
        <f>Q120*H120</f>
        <v>0</v>
      </c>
      <c r="S120" s="136">
        <v>0.42499999999999999</v>
      </c>
      <c r="T120" s="137">
        <f>S120*H120</f>
        <v>75.649999999999991</v>
      </c>
      <c r="AR120" s="138" t="s">
        <v>141</v>
      </c>
      <c r="AT120" s="138" t="s">
        <v>124</v>
      </c>
      <c r="AU120" s="138" t="s">
        <v>81</v>
      </c>
      <c r="AY120" s="16" t="s">
        <v>121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79</v>
      </c>
      <c r="BK120" s="139">
        <f>ROUND(I120*H120,2)</f>
        <v>0</v>
      </c>
      <c r="BL120" s="16" t="s">
        <v>141</v>
      </c>
      <c r="BM120" s="138" t="s">
        <v>278</v>
      </c>
    </row>
    <row r="121" spans="2:65" s="1" customFormat="1" ht="45">
      <c r="B121" s="31"/>
      <c r="D121" s="140" t="s">
        <v>130</v>
      </c>
      <c r="F121" s="141" t="s">
        <v>279</v>
      </c>
      <c r="I121" s="142"/>
      <c r="L121" s="31"/>
      <c r="M121" s="143"/>
      <c r="T121" s="52"/>
      <c r="AT121" s="16" t="s">
        <v>130</v>
      </c>
      <c r="AU121" s="16" t="s">
        <v>81</v>
      </c>
    </row>
    <row r="122" spans="2:65" s="1" customFormat="1" ht="10">
      <c r="B122" s="31"/>
      <c r="D122" s="156" t="s">
        <v>243</v>
      </c>
      <c r="F122" s="157" t="s">
        <v>280</v>
      </c>
      <c r="I122" s="142"/>
      <c r="L122" s="31"/>
      <c r="M122" s="143"/>
      <c r="T122" s="52"/>
      <c r="AT122" s="16" t="s">
        <v>243</v>
      </c>
      <c r="AU122" s="16" t="s">
        <v>81</v>
      </c>
    </row>
    <row r="123" spans="2:65" s="12" customFormat="1" ht="10">
      <c r="B123" s="145"/>
      <c r="D123" s="140" t="s">
        <v>212</v>
      </c>
      <c r="E123" s="146" t="s">
        <v>3</v>
      </c>
      <c r="F123" s="147" t="s">
        <v>281</v>
      </c>
      <c r="H123" s="148">
        <v>178</v>
      </c>
      <c r="I123" s="149"/>
      <c r="L123" s="145"/>
      <c r="M123" s="150"/>
      <c r="T123" s="151"/>
      <c r="AT123" s="146" t="s">
        <v>212</v>
      </c>
      <c r="AU123" s="146" t="s">
        <v>81</v>
      </c>
      <c r="AV123" s="12" t="s">
        <v>81</v>
      </c>
      <c r="AW123" s="12" t="s">
        <v>33</v>
      </c>
      <c r="AX123" s="12" t="s">
        <v>79</v>
      </c>
      <c r="AY123" s="146" t="s">
        <v>121</v>
      </c>
    </row>
    <row r="124" spans="2:65" s="1" customFormat="1" ht="24.15" customHeight="1">
      <c r="B124" s="126"/>
      <c r="C124" s="127" t="s">
        <v>168</v>
      </c>
      <c r="D124" s="127" t="s">
        <v>124</v>
      </c>
      <c r="E124" s="128" t="s">
        <v>282</v>
      </c>
      <c r="F124" s="129" t="s">
        <v>283</v>
      </c>
      <c r="G124" s="130" t="s">
        <v>277</v>
      </c>
      <c r="H124" s="131">
        <v>385</v>
      </c>
      <c r="I124" s="132"/>
      <c r="J124" s="133">
        <f>ROUND(I124*H124,2)</f>
        <v>0</v>
      </c>
      <c r="K124" s="129" t="s">
        <v>240</v>
      </c>
      <c r="L124" s="31"/>
      <c r="M124" s="134" t="s">
        <v>3</v>
      </c>
      <c r="N124" s="135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9.8000000000000004E-2</v>
      </c>
      <c r="T124" s="137">
        <f>S124*H124</f>
        <v>37.730000000000004</v>
      </c>
      <c r="AR124" s="138" t="s">
        <v>141</v>
      </c>
      <c r="AT124" s="138" t="s">
        <v>124</v>
      </c>
      <c r="AU124" s="138" t="s">
        <v>81</v>
      </c>
      <c r="AY124" s="16" t="s">
        <v>121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79</v>
      </c>
      <c r="BK124" s="139">
        <f>ROUND(I124*H124,2)</f>
        <v>0</v>
      </c>
      <c r="BL124" s="16" t="s">
        <v>141</v>
      </c>
      <c r="BM124" s="138" t="s">
        <v>284</v>
      </c>
    </row>
    <row r="125" spans="2:65" s="1" customFormat="1" ht="27">
      <c r="B125" s="31"/>
      <c r="D125" s="140" t="s">
        <v>130</v>
      </c>
      <c r="F125" s="141" t="s">
        <v>285</v>
      </c>
      <c r="I125" s="142"/>
      <c r="L125" s="31"/>
      <c r="M125" s="143"/>
      <c r="T125" s="52"/>
      <c r="AT125" s="16" t="s">
        <v>130</v>
      </c>
      <c r="AU125" s="16" t="s">
        <v>81</v>
      </c>
    </row>
    <row r="126" spans="2:65" s="1" customFormat="1" ht="10">
      <c r="B126" s="31"/>
      <c r="D126" s="156" t="s">
        <v>243</v>
      </c>
      <c r="F126" s="157" t="s">
        <v>286</v>
      </c>
      <c r="I126" s="142"/>
      <c r="L126" s="31"/>
      <c r="M126" s="143"/>
      <c r="T126" s="52"/>
      <c r="AT126" s="16" t="s">
        <v>243</v>
      </c>
      <c r="AU126" s="16" t="s">
        <v>81</v>
      </c>
    </row>
    <row r="127" spans="2:65" s="12" customFormat="1" ht="10">
      <c r="B127" s="145"/>
      <c r="D127" s="140" t="s">
        <v>212</v>
      </c>
      <c r="E127" s="146" t="s">
        <v>3</v>
      </c>
      <c r="F127" s="147" t="s">
        <v>287</v>
      </c>
      <c r="H127" s="148">
        <v>385</v>
      </c>
      <c r="I127" s="149"/>
      <c r="L127" s="145"/>
      <c r="M127" s="150"/>
      <c r="T127" s="151"/>
      <c r="AT127" s="146" t="s">
        <v>212</v>
      </c>
      <c r="AU127" s="146" t="s">
        <v>81</v>
      </c>
      <c r="AV127" s="12" t="s">
        <v>81</v>
      </c>
      <c r="AW127" s="12" t="s">
        <v>33</v>
      </c>
      <c r="AX127" s="12" t="s">
        <v>79</v>
      </c>
      <c r="AY127" s="146" t="s">
        <v>121</v>
      </c>
    </row>
    <row r="128" spans="2:65" s="1" customFormat="1" ht="33" customHeight="1">
      <c r="B128" s="126"/>
      <c r="C128" s="127" t="s">
        <v>173</v>
      </c>
      <c r="D128" s="127" t="s">
        <v>124</v>
      </c>
      <c r="E128" s="128" t="s">
        <v>288</v>
      </c>
      <c r="F128" s="129" t="s">
        <v>289</v>
      </c>
      <c r="G128" s="130" t="s">
        <v>277</v>
      </c>
      <c r="H128" s="131">
        <v>992.17</v>
      </c>
      <c r="I128" s="132"/>
      <c r="J128" s="133">
        <f>ROUND(I128*H128,2)</f>
        <v>0</v>
      </c>
      <c r="K128" s="129" t="s">
        <v>240</v>
      </c>
      <c r="L128" s="31"/>
      <c r="M128" s="134" t="s">
        <v>3</v>
      </c>
      <c r="N128" s="135" t="s">
        <v>42</v>
      </c>
      <c r="P128" s="136">
        <f>O128*H128</f>
        <v>0</v>
      </c>
      <c r="Q128" s="136">
        <v>1.7000000000000001E-4</v>
      </c>
      <c r="R128" s="136">
        <f>Q128*H128</f>
        <v>0.16866890000000001</v>
      </c>
      <c r="S128" s="136">
        <v>0.46</v>
      </c>
      <c r="T128" s="137">
        <f>S128*H128</f>
        <v>456.39819999999997</v>
      </c>
      <c r="AR128" s="138" t="s">
        <v>141</v>
      </c>
      <c r="AT128" s="138" t="s">
        <v>124</v>
      </c>
      <c r="AU128" s="138" t="s">
        <v>81</v>
      </c>
      <c r="AY128" s="16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79</v>
      </c>
      <c r="BK128" s="139">
        <f>ROUND(I128*H128,2)</f>
        <v>0</v>
      </c>
      <c r="BL128" s="16" t="s">
        <v>141</v>
      </c>
      <c r="BM128" s="138" t="s">
        <v>290</v>
      </c>
    </row>
    <row r="129" spans="2:65" s="1" customFormat="1" ht="27">
      <c r="B129" s="31"/>
      <c r="D129" s="140" t="s">
        <v>130</v>
      </c>
      <c r="F129" s="141" t="s">
        <v>291</v>
      </c>
      <c r="I129" s="142"/>
      <c r="L129" s="31"/>
      <c r="M129" s="143"/>
      <c r="T129" s="52"/>
      <c r="AT129" s="16" t="s">
        <v>130</v>
      </c>
      <c r="AU129" s="16" t="s">
        <v>81</v>
      </c>
    </row>
    <row r="130" spans="2:65" s="1" customFormat="1" ht="10">
      <c r="B130" s="31"/>
      <c r="D130" s="156" t="s">
        <v>243</v>
      </c>
      <c r="F130" s="157" t="s">
        <v>292</v>
      </c>
      <c r="I130" s="142"/>
      <c r="L130" s="31"/>
      <c r="M130" s="143"/>
      <c r="T130" s="52"/>
      <c r="AT130" s="16" t="s">
        <v>243</v>
      </c>
      <c r="AU130" s="16" t="s">
        <v>81</v>
      </c>
    </row>
    <row r="131" spans="2:65" s="12" customFormat="1" ht="10">
      <c r="B131" s="145"/>
      <c r="D131" s="140" t="s">
        <v>212</v>
      </c>
      <c r="E131" s="146" t="s">
        <v>3</v>
      </c>
      <c r="F131" s="147" t="s">
        <v>293</v>
      </c>
      <c r="H131" s="148">
        <v>992.17</v>
      </c>
      <c r="I131" s="149"/>
      <c r="L131" s="145"/>
      <c r="M131" s="150"/>
      <c r="T131" s="151"/>
      <c r="AT131" s="146" t="s">
        <v>212</v>
      </c>
      <c r="AU131" s="146" t="s">
        <v>81</v>
      </c>
      <c r="AV131" s="12" t="s">
        <v>81</v>
      </c>
      <c r="AW131" s="12" t="s">
        <v>33</v>
      </c>
      <c r="AX131" s="12" t="s">
        <v>79</v>
      </c>
      <c r="AY131" s="146" t="s">
        <v>121</v>
      </c>
    </row>
    <row r="132" spans="2:65" s="1" customFormat="1" ht="16.5" customHeight="1">
      <c r="B132" s="126"/>
      <c r="C132" s="127" t="s">
        <v>179</v>
      </c>
      <c r="D132" s="127" t="s">
        <v>124</v>
      </c>
      <c r="E132" s="128" t="s">
        <v>294</v>
      </c>
      <c r="F132" s="129" t="s">
        <v>295</v>
      </c>
      <c r="G132" s="130" t="s">
        <v>296</v>
      </c>
      <c r="H132" s="131">
        <v>427</v>
      </c>
      <c r="I132" s="132"/>
      <c r="J132" s="133">
        <f>ROUND(I132*H132,2)</f>
        <v>0</v>
      </c>
      <c r="K132" s="129" t="s">
        <v>240</v>
      </c>
      <c r="L132" s="31"/>
      <c r="M132" s="134" t="s">
        <v>3</v>
      </c>
      <c r="N132" s="135" t="s">
        <v>42</v>
      </c>
      <c r="P132" s="136">
        <f>O132*H132</f>
        <v>0</v>
      </c>
      <c r="Q132" s="136">
        <v>0</v>
      </c>
      <c r="R132" s="136">
        <f>Q132*H132</f>
        <v>0</v>
      </c>
      <c r="S132" s="136">
        <v>0.115</v>
      </c>
      <c r="T132" s="137">
        <f>S132*H132</f>
        <v>49.105000000000004</v>
      </c>
      <c r="AR132" s="138" t="s">
        <v>141</v>
      </c>
      <c r="AT132" s="138" t="s">
        <v>124</v>
      </c>
      <c r="AU132" s="138" t="s">
        <v>81</v>
      </c>
      <c r="AY132" s="16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79</v>
      </c>
      <c r="BK132" s="139">
        <f>ROUND(I132*H132,2)</f>
        <v>0</v>
      </c>
      <c r="BL132" s="16" t="s">
        <v>141</v>
      </c>
      <c r="BM132" s="138" t="s">
        <v>297</v>
      </c>
    </row>
    <row r="133" spans="2:65" s="1" customFormat="1" ht="27">
      <c r="B133" s="31"/>
      <c r="D133" s="140" t="s">
        <v>130</v>
      </c>
      <c r="F133" s="141" t="s">
        <v>298</v>
      </c>
      <c r="I133" s="142"/>
      <c r="L133" s="31"/>
      <c r="M133" s="143"/>
      <c r="T133" s="52"/>
      <c r="AT133" s="16" t="s">
        <v>130</v>
      </c>
      <c r="AU133" s="16" t="s">
        <v>81</v>
      </c>
    </row>
    <row r="134" spans="2:65" s="1" customFormat="1" ht="10">
      <c r="B134" s="31"/>
      <c r="D134" s="156" t="s">
        <v>243</v>
      </c>
      <c r="F134" s="157" t="s">
        <v>299</v>
      </c>
      <c r="I134" s="142"/>
      <c r="L134" s="31"/>
      <c r="M134" s="143"/>
      <c r="T134" s="52"/>
      <c r="AT134" s="16" t="s">
        <v>243</v>
      </c>
      <c r="AU134" s="16" t="s">
        <v>81</v>
      </c>
    </row>
    <row r="135" spans="2:65" s="12" customFormat="1" ht="10">
      <c r="B135" s="145"/>
      <c r="D135" s="140" t="s">
        <v>212</v>
      </c>
      <c r="E135" s="146" t="s">
        <v>3</v>
      </c>
      <c r="F135" s="147" t="s">
        <v>300</v>
      </c>
      <c r="H135" s="148">
        <v>427</v>
      </c>
      <c r="I135" s="149"/>
      <c r="L135" s="145"/>
      <c r="M135" s="150"/>
      <c r="T135" s="151"/>
      <c r="AT135" s="146" t="s">
        <v>212</v>
      </c>
      <c r="AU135" s="146" t="s">
        <v>81</v>
      </c>
      <c r="AV135" s="12" t="s">
        <v>81</v>
      </c>
      <c r="AW135" s="12" t="s">
        <v>33</v>
      </c>
      <c r="AX135" s="12" t="s">
        <v>79</v>
      </c>
      <c r="AY135" s="146" t="s">
        <v>121</v>
      </c>
    </row>
    <row r="136" spans="2:65" s="1" customFormat="1" ht="24.15" customHeight="1">
      <c r="B136" s="126"/>
      <c r="C136" s="127" t="s">
        <v>186</v>
      </c>
      <c r="D136" s="127" t="s">
        <v>124</v>
      </c>
      <c r="E136" s="128" t="s">
        <v>301</v>
      </c>
      <c r="F136" s="129" t="s">
        <v>302</v>
      </c>
      <c r="G136" s="130" t="s">
        <v>303</v>
      </c>
      <c r="H136" s="131">
        <v>298.43400000000003</v>
      </c>
      <c r="I136" s="132"/>
      <c r="J136" s="133">
        <f>ROUND(I136*H136,2)</f>
        <v>0</v>
      </c>
      <c r="K136" s="129" t="s">
        <v>240</v>
      </c>
      <c r="L136" s="31"/>
      <c r="M136" s="134" t="s">
        <v>3</v>
      </c>
      <c r="N136" s="135" t="s">
        <v>42</v>
      </c>
      <c r="P136" s="136">
        <f>O136*H136</f>
        <v>0</v>
      </c>
      <c r="Q136" s="136">
        <v>0</v>
      </c>
      <c r="R136" s="136">
        <f>Q136*H136</f>
        <v>0</v>
      </c>
      <c r="S136" s="136">
        <v>1.9</v>
      </c>
      <c r="T136" s="137">
        <f>S136*H136</f>
        <v>567.02460000000008</v>
      </c>
      <c r="AR136" s="138" t="s">
        <v>141</v>
      </c>
      <c r="AT136" s="138" t="s">
        <v>124</v>
      </c>
      <c r="AU136" s="138" t="s">
        <v>81</v>
      </c>
      <c r="AY136" s="16" t="s">
        <v>121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79</v>
      </c>
      <c r="BK136" s="139">
        <f>ROUND(I136*H136,2)</f>
        <v>0</v>
      </c>
      <c r="BL136" s="16" t="s">
        <v>141</v>
      </c>
      <c r="BM136" s="138" t="s">
        <v>304</v>
      </c>
    </row>
    <row r="137" spans="2:65" s="1" customFormat="1" ht="27">
      <c r="B137" s="31"/>
      <c r="D137" s="140" t="s">
        <v>130</v>
      </c>
      <c r="F137" s="141" t="s">
        <v>305</v>
      </c>
      <c r="I137" s="142"/>
      <c r="L137" s="31"/>
      <c r="M137" s="143"/>
      <c r="T137" s="52"/>
      <c r="AT137" s="16" t="s">
        <v>130</v>
      </c>
      <c r="AU137" s="16" t="s">
        <v>81</v>
      </c>
    </row>
    <row r="138" spans="2:65" s="1" customFormat="1" ht="10">
      <c r="B138" s="31"/>
      <c r="D138" s="156" t="s">
        <v>243</v>
      </c>
      <c r="F138" s="157" t="s">
        <v>306</v>
      </c>
      <c r="I138" s="142"/>
      <c r="L138" s="31"/>
      <c r="M138" s="143"/>
      <c r="T138" s="52"/>
      <c r="AT138" s="16" t="s">
        <v>243</v>
      </c>
      <c r="AU138" s="16" t="s">
        <v>81</v>
      </c>
    </row>
    <row r="139" spans="2:65" s="12" customFormat="1" ht="10">
      <c r="B139" s="145"/>
      <c r="D139" s="140" t="s">
        <v>212</v>
      </c>
      <c r="E139" s="146" t="s">
        <v>3</v>
      </c>
      <c r="F139" s="147" t="s">
        <v>307</v>
      </c>
      <c r="H139" s="148">
        <v>298.43400000000003</v>
      </c>
      <c r="I139" s="149"/>
      <c r="L139" s="145"/>
      <c r="M139" s="150"/>
      <c r="T139" s="151"/>
      <c r="AT139" s="146" t="s">
        <v>212</v>
      </c>
      <c r="AU139" s="146" t="s">
        <v>81</v>
      </c>
      <c r="AV139" s="12" t="s">
        <v>81</v>
      </c>
      <c r="AW139" s="12" t="s">
        <v>33</v>
      </c>
      <c r="AX139" s="12" t="s">
        <v>79</v>
      </c>
      <c r="AY139" s="146" t="s">
        <v>121</v>
      </c>
    </row>
    <row r="140" spans="2:65" s="1" customFormat="1" ht="24.15" customHeight="1">
      <c r="B140" s="126"/>
      <c r="C140" s="127" t="s">
        <v>202</v>
      </c>
      <c r="D140" s="127" t="s">
        <v>124</v>
      </c>
      <c r="E140" s="128" t="s">
        <v>308</v>
      </c>
      <c r="F140" s="129" t="s">
        <v>309</v>
      </c>
      <c r="G140" s="130" t="s">
        <v>303</v>
      </c>
      <c r="H140" s="131">
        <v>298.43400000000003</v>
      </c>
      <c r="I140" s="132"/>
      <c r="J140" s="133">
        <f>ROUND(I140*H140,2)</f>
        <v>0</v>
      </c>
      <c r="K140" s="129" t="s">
        <v>240</v>
      </c>
      <c r="L140" s="31"/>
      <c r="M140" s="134" t="s">
        <v>3</v>
      </c>
      <c r="N140" s="135" t="s">
        <v>42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141</v>
      </c>
      <c r="AT140" s="138" t="s">
        <v>124</v>
      </c>
      <c r="AU140" s="138" t="s">
        <v>81</v>
      </c>
      <c r="AY140" s="16" t="s">
        <v>121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79</v>
      </c>
      <c r="BK140" s="139">
        <f>ROUND(I140*H140,2)</f>
        <v>0</v>
      </c>
      <c r="BL140" s="16" t="s">
        <v>141</v>
      </c>
      <c r="BM140" s="138" t="s">
        <v>310</v>
      </c>
    </row>
    <row r="141" spans="2:65" s="1" customFormat="1" ht="27">
      <c r="B141" s="31"/>
      <c r="D141" s="140" t="s">
        <v>130</v>
      </c>
      <c r="F141" s="141" t="s">
        <v>311</v>
      </c>
      <c r="I141" s="142"/>
      <c r="L141" s="31"/>
      <c r="M141" s="143"/>
      <c r="T141" s="52"/>
      <c r="AT141" s="16" t="s">
        <v>130</v>
      </c>
      <c r="AU141" s="16" t="s">
        <v>81</v>
      </c>
    </row>
    <row r="142" spans="2:65" s="1" customFormat="1" ht="10">
      <c r="B142" s="31"/>
      <c r="D142" s="156" t="s">
        <v>243</v>
      </c>
      <c r="F142" s="157" t="s">
        <v>312</v>
      </c>
      <c r="I142" s="142"/>
      <c r="L142" s="31"/>
      <c r="M142" s="143"/>
      <c r="T142" s="52"/>
      <c r="AT142" s="16" t="s">
        <v>243</v>
      </c>
      <c r="AU142" s="16" t="s">
        <v>81</v>
      </c>
    </row>
    <row r="143" spans="2:65" s="12" customFormat="1" ht="10">
      <c r="B143" s="145"/>
      <c r="D143" s="140" t="s">
        <v>212</v>
      </c>
      <c r="E143" s="146" t="s">
        <v>3</v>
      </c>
      <c r="F143" s="147" t="s">
        <v>313</v>
      </c>
      <c r="H143" s="148">
        <v>298.43400000000003</v>
      </c>
      <c r="I143" s="149"/>
      <c r="L143" s="145"/>
      <c r="M143" s="150"/>
      <c r="T143" s="151"/>
      <c r="AT143" s="146" t="s">
        <v>212</v>
      </c>
      <c r="AU143" s="146" t="s">
        <v>81</v>
      </c>
      <c r="AV143" s="12" t="s">
        <v>81</v>
      </c>
      <c r="AW143" s="12" t="s">
        <v>33</v>
      </c>
      <c r="AX143" s="12" t="s">
        <v>79</v>
      </c>
      <c r="AY143" s="146" t="s">
        <v>121</v>
      </c>
    </row>
    <row r="144" spans="2:65" s="13" customFormat="1" ht="10">
      <c r="B144" s="158"/>
      <c r="D144" s="140" t="s">
        <v>212</v>
      </c>
      <c r="E144" s="159" t="s">
        <v>3</v>
      </c>
      <c r="F144" s="160" t="s">
        <v>314</v>
      </c>
      <c r="H144" s="159" t="s">
        <v>3</v>
      </c>
      <c r="I144" s="161"/>
      <c r="L144" s="158"/>
      <c r="M144" s="162"/>
      <c r="T144" s="163"/>
      <c r="AT144" s="159" t="s">
        <v>212</v>
      </c>
      <c r="AU144" s="159" t="s">
        <v>81</v>
      </c>
      <c r="AV144" s="13" t="s">
        <v>79</v>
      </c>
      <c r="AW144" s="13" t="s">
        <v>33</v>
      </c>
      <c r="AX144" s="13" t="s">
        <v>71</v>
      </c>
      <c r="AY144" s="159" t="s">
        <v>121</v>
      </c>
    </row>
    <row r="145" spans="2:65" s="1" customFormat="1" ht="37.75" customHeight="1">
      <c r="B145" s="126"/>
      <c r="C145" s="127" t="s">
        <v>207</v>
      </c>
      <c r="D145" s="127" t="s">
        <v>124</v>
      </c>
      <c r="E145" s="128" t="s">
        <v>315</v>
      </c>
      <c r="F145" s="129" t="s">
        <v>316</v>
      </c>
      <c r="G145" s="130" t="s">
        <v>303</v>
      </c>
      <c r="H145" s="131">
        <v>2080.2399999999998</v>
      </c>
      <c r="I145" s="132"/>
      <c r="J145" s="133">
        <f>ROUND(I145*H145,2)</f>
        <v>0</v>
      </c>
      <c r="K145" s="129" t="s">
        <v>240</v>
      </c>
      <c r="L145" s="31"/>
      <c r="M145" s="134" t="s">
        <v>3</v>
      </c>
      <c r="N145" s="135" t="s">
        <v>42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141</v>
      </c>
      <c r="AT145" s="138" t="s">
        <v>124</v>
      </c>
      <c r="AU145" s="138" t="s">
        <v>81</v>
      </c>
      <c r="AY145" s="16" t="s">
        <v>121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79</v>
      </c>
      <c r="BK145" s="139">
        <f>ROUND(I145*H145,2)</f>
        <v>0</v>
      </c>
      <c r="BL145" s="16" t="s">
        <v>141</v>
      </c>
      <c r="BM145" s="138" t="s">
        <v>317</v>
      </c>
    </row>
    <row r="146" spans="2:65" s="1" customFormat="1" ht="18">
      <c r="B146" s="31"/>
      <c r="D146" s="140" t="s">
        <v>130</v>
      </c>
      <c r="F146" s="141" t="s">
        <v>318</v>
      </c>
      <c r="I146" s="142"/>
      <c r="L146" s="31"/>
      <c r="M146" s="143"/>
      <c r="T146" s="52"/>
      <c r="AT146" s="16" t="s">
        <v>130</v>
      </c>
      <c r="AU146" s="16" t="s">
        <v>81</v>
      </c>
    </row>
    <row r="147" spans="2:65" s="1" customFormat="1" ht="10">
      <c r="B147" s="31"/>
      <c r="D147" s="156" t="s">
        <v>243</v>
      </c>
      <c r="F147" s="157" t="s">
        <v>319</v>
      </c>
      <c r="I147" s="142"/>
      <c r="L147" s="31"/>
      <c r="M147" s="143"/>
      <c r="T147" s="52"/>
      <c r="AT147" s="16" t="s">
        <v>243</v>
      </c>
      <c r="AU147" s="16" t="s">
        <v>81</v>
      </c>
    </row>
    <row r="148" spans="2:65" s="13" customFormat="1" ht="10">
      <c r="B148" s="158"/>
      <c r="D148" s="140" t="s">
        <v>212</v>
      </c>
      <c r="E148" s="159" t="s">
        <v>221</v>
      </c>
      <c r="F148" s="160" t="s">
        <v>221</v>
      </c>
      <c r="H148" s="159" t="s">
        <v>3</v>
      </c>
      <c r="I148" s="161"/>
      <c r="L148" s="158"/>
      <c r="M148" s="162"/>
      <c r="T148" s="163"/>
      <c r="AT148" s="159" t="s">
        <v>212</v>
      </c>
      <c r="AU148" s="159" t="s">
        <v>81</v>
      </c>
      <c r="AV148" s="13" t="s">
        <v>79</v>
      </c>
      <c r="AW148" s="13" t="s">
        <v>33</v>
      </c>
      <c r="AX148" s="13" t="s">
        <v>71</v>
      </c>
      <c r="AY148" s="159" t="s">
        <v>121</v>
      </c>
    </row>
    <row r="149" spans="2:65" s="12" customFormat="1" ht="10">
      <c r="B149" s="145"/>
      <c r="D149" s="140" t="s">
        <v>212</v>
      </c>
      <c r="E149" s="146" t="s">
        <v>3</v>
      </c>
      <c r="F149" s="147" t="s">
        <v>320</v>
      </c>
      <c r="H149" s="148">
        <v>1109.8900000000001</v>
      </c>
      <c r="I149" s="149"/>
      <c r="L149" s="145"/>
      <c r="M149" s="150"/>
      <c r="T149" s="151"/>
      <c r="AT149" s="146" t="s">
        <v>212</v>
      </c>
      <c r="AU149" s="146" t="s">
        <v>81</v>
      </c>
      <c r="AV149" s="12" t="s">
        <v>81</v>
      </c>
      <c r="AW149" s="12" t="s">
        <v>33</v>
      </c>
      <c r="AX149" s="12" t="s">
        <v>71</v>
      </c>
      <c r="AY149" s="146" t="s">
        <v>121</v>
      </c>
    </row>
    <row r="150" spans="2:65" s="13" customFormat="1" ht="10">
      <c r="B150" s="158"/>
      <c r="D150" s="140" t="s">
        <v>212</v>
      </c>
      <c r="E150" s="159" t="s">
        <v>3</v>
      </c>
      <c r="F150" s="160" t="s">
        <v>321</v>
      </c>
      <c r="H150" s="159" t="s">
        <v>3</v>
      </c>
      <c r="I150" s="161"/>
      <c r="L150" s="158"/>
      <c r="M150" s="162"/>
      <c r="T150" s="163"/>
      <c r="AT150" s="159" t="s">
        <v>212</v>
      </c>
      <c r="AU150" s="159" t="s">
        <v>81</v>
      </c>
      <c r="AV150" s="13" t="s">
        <v>79</v>
      </c>
      <c r="AW150" s="13" t="s">
        <v>33</v>
      </c>
      <c r="AX150" s="13" t="s">
        <v>71</v>
      </c>
      <c r="AY150" s="159" t="s">
        <v>121</v>
      </c>
    </row>
    <row r="151" spans="2:65" s="12" customFormat="1" ht="10">
      <c r="B151" s="145"/>
      <c r="D151" s="140" t="s">
        <v>212</v>
      </c>
      <c r="E151" s="146" t="s">
        <v>3</v>
      </c>
      <c r="F151" s="147" t="s">
        <v>322</v>
      </c>
      <c r="H151" s="148">
        <v>970.35</v>
      </c>
      <c r="I151" s="149"/>
      <c r="L151" s="145"/>
      <c r="M151" s="150"/>
      <c r="T151" s="151"/>
      <c r="AT151" s="146" t="s">
        <v>212</v>
      </c>
      <c r="AU151" s="146" t="s">
        <v>81</v>
      </c>
      <c r="AV151" s="12" t="s">
        <v>81</v>
      </c>
      <c r="AW151" s="12" t="s">
        <v>33</v>
      </c>
      <c r="AX151" s="12" t="s">
        <v>71</v>
      </c>
      <c r="AY151" s="146" t="s">
        <v>121</v>
      </c>
    </row>
    <row r="152" spans="2:65" s="14" customFormat="1" ht="10">
      <c r="B152" s="164"/>
      <c r="D152" s="140" t="s">
        <v>212</v>
      </c>
      <c r="E152" s="165" t="s">
        <v>3</v>
      </c>
      <c r="F152" s="166" t="s">
        <v>323</v>
      </c>
      <c r="H152" s="167">
        <v>2080.2399999999998</v>
      </c>
      <c r="I152" s="168"/>
      <c r="L152" s="164"/>
      <c r="M152" s="169"/>
      <c r="T152" s="170"/>
      <c r="AT152" s="165" t="s">
        <v>212</v>
      </c>
      <c r="AU152" s="165" t="s">
        <v>81</v>
      </c>
      <c r="AV152" s="14" t="s">
        <v>141</v>
      </c>
      <c r="AW152" s="14" t="s">
        <v>33</v>
      </c>
      <c r="AX152" s="14" t="s">
        <v>79</v>
      </c>
      <c r="AY152" s="165" t="s">
        <v>121</v>
      </c>
    </row>
    <row r="153" spans="2:65" s="1" customFormat="1" ht="24.15" customHeight="1">
      <c r="B153" s="126"/>
      <c r="C153" s="127" t="s">
        <v>9</v>
      </c>
      <c r="D153" s="127" t="s">
        <v>124</v>
      </c>
      <c r="E153" s="128" t="s">
        <v>324</v>
      </c>
      <c r="F153" s="129" t="s">
        <v>325</v>
      </c>
      <c r="G153" s="130" t="s">
        <v>303</v>
      </c>
      <c r="H153" s="131">
        <v>302.14999999999998</v>
      </c>
      <c r="I153" s="132"/>
      <c r="J153" s="133">
        <f>ROUND(I153*H153,2)</f>
        <v>0</v>
      </c>
      <c r="K153" s="129" t="s">
        <v>240</v>
      </c>
      <c r="L153" s="31"/>
      <c r="M153" s="134" t="s">
        <v>3</v>
      </c>
      <c r="N153" s="135" t="s">
        <v>42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141</v>
      </c>
      <c r="AT153" s="138" t="s">
        <v>124</v>
      </c>
      <c r="AU153" s="138" t="s">
        <v>81</v>
      </c>
      <c r="AY153" s="16" t="s">
        <v>121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79</v>
      </c>
      <c r="BK153" s="139">
        <f>ROUND(I153*H153,2)</f>
        <v>0</v>
      </c>
      <c r="BL153" s="16" t="s">
        <v>141</v>
      </c>
      <c r="BM153" s="138" t="s">
        <v>326</v>
      </c>
    </row>
    <row r="154" spans="2:65" s="1" customFormat="1" ht="27">
      <c r="B154" s="31"/>
      <c r="D154" s="140" t="s">
        <v>130</v>
      </c>
      <c r="F154" s="141" t="s">
        <v>327</v>
      </c>
      <c r="I154" s="142"/>
      <c r="L154" s="31"/>
      <c r="M154" s="143"/>
      <c r="T154" s="52"/>
      <c r="AT154" s="16" t="s">
        <v>130</v>
      </c>
      <c r="AU154" s="16" t="s">
        <v>81</v>
      </c>
    </row>
    <row r="155" spans="2:65" s="1" customFormat="1" ht="10">
      <c r="B155" s="31"/>
      <c r="D155" s="156" t="s">
        <v>243</v>
      </c>
      <c r="F155" s="157" t="s">
        <v>328</v>
      </c>
      <c r="I155" s="142"/>
      <c r="L155" s="31"/>
      <c r="M155" s="143"/>
      <c r="T155" s="52"/>
      <c r="AT155" s="16" t="s">
        <v>243</v>
      </c>
      <c r="AU155" s="16" t="s">
        <v>81</v>
      </c>
    </row>
    <row r="156" spans="2:65" s="12" customFormat="1" ht="10">
      <c r="B156" s="145"/>
      <c r="D156" s="140" t="s">
        <v>212</v>
      </c>
      <c r="E156" s="146" t="s">
        <v>329</v>
      </c>
      <c r="F156" s="147" t="s">
        <v>330</v>
      </c>
      <c r="H156" s="148">
        <v>302.14999999999998</v>
      </c>
      <c r="I156" s="149"/>
      <c r="L156" s="145"/>
      <c r="M156" s="150"/>
      <c r="T156" s="151"/>
      <c r="AT156" s="146" t="s">
        <v>212</v>
      </c>
      <c r="AU156" s="146" t="s">
        <v>81</v>
      </c>
      <c r="AV156" s="12" t="s">
        <v>81</v>
      </c>
      <c r="AW156" s="12" t="s">
        <v>33</v>
      </c>
      <c r="AX156" s="12" t="s">
        <v>79</v>
      </c>
      <c r="AY156" s="146" t="s">
        <v>121</v>
      </c>
    </row>
    <row r="157" spans="2:65" s="1" customFormat="1" ht="24.15" customHeight="1">
      <c r="B157" s="126"/>
      <c r="C157" s="127" t="s">
        <v>191</v>
      </c>
      <c r="D157" s="127" t="s">
        <v>124</v>
      </c>
      <c r="E157" s="128" t="s">
        <v>331</v>
      </c>
      <c r="F157" s="129" t="s">
        <v>332</v>
      </c>
      <c r="G157" s="130" t="s">
        <v>303</v>
      </c>
      <c r="H157" s="131">
        <v>983.22</v>
      </c>
      <c r="I157" s="132"/>
      <c r="J157" s="133">
        <f>ROUND(I157*H157,2)</f>
        <v>0</v>
      </c>
      <c r="K157" s="129" t="s">
        <v>240</v>
      </c>
      <c r="L157" s="31"/>
      <c r="M157" s="134" t="s">
        <v>3</v>
      </c>
      <c r="N157" s="135" t="s">
        <v>42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141</v>
      </c>
      <c r="AT157" s="138" t="s">
        <v>124</v>
      </c>
      <c r="AU157" s="138" t="s">
        <v>81</v>
      </c>
      <c r="AY157" s="16" t="s">
        <v>121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79</v>
      </c>
      <c r="BK157" s="139">
        <f>ROUND(I157*H157,2)</f>
        <v>0</v>
      </c>
      <c r="BL157" s="16" t="s">
        <v>141</v>
      </c>
      <c r="BM157" s="138" t="s">
        <v>333</v>
      </c>
    </row>
    <row r="158" spans="2:65" s="1" customFormat="1" ht="27">
      <c r="B158" s="31"/>
      <c r="D158" s="140" t="s">
        <v>130</v>
      </c>
      <c r="F158" s="141" t="s">
        <v>334</v>
      </c>
      <c r="I158" s="142"/>
      <c r="L158" s="31"/>
      <c r="M158" s="143"/>
      <c r="T158" s="52"/>
      <c r="AT158" s="16" t="s">
        <v>130</v>
      </c>
      <c r="AU158" s="16" t="s">
        <v>81</v>
      </c>
    </row>
    <row r="159" spans="2:65" s="1" customFormat="1" ht="10">
      <c r="B159" s="31"/>
      <c r="D159" s="156" t="s">
        <v>243</v>
      </c>
      <c r="F159" s="157" t="s">
        <v>335</v>
      </c>
      <c r="I159" s="142"/>
      <c r="L159" s="31"/>
      <c r="M159" s="143"/>
      <c r="T159" s="52"/>
      <c r="AT159" s="16" t="s">
        <v>243</v>
      </c>
      <c r="AU159" s="16" t="s">
        <v>81</v>
      </c>
    </row>
    <row r="160" spans="2:65" s="13" customFormat="1" ht="10">
      <c r="B160" s="158"/>
      <c r="D160" s="140" t="s">
        <v>212</v>
      </c>
      <c r="E160" s="159" t="s">
        <v>3</v>
      </c>
      <c r="F160" s="160" t="s">
        <v>336</v>
      </c>
      <c r="H160" s="159" t="s">
        <v>3</v>
      </c>
      <c r="I160" s="161"/>
      <c r="L160" s="158"/>
      <c r="M160" s="162"/>
      <c r="T160" s="163"/>
      <c r="AT160" s="159" t="s">
        <v>212</v>
      </c>
      <c r="AU160" s="159" t="s">
        <v>81</v>
      </c>
      <c r="AV160" s="13" t="s">
        <v>79</v>
      </c>
      <c r="AW160" s="13" t="s">
        <v>33</v>
      </c>
      <c r="AX160" s="13" t="s">
        <v>71</v>
      </c>
      <c r="AY160" s="159" t="s">
        <v>121</v>
      </c>
    </row>
    <row r="161" spans="2:65" s="12" customFormat="1" ht="10">
      <c r="B161" s="145"/>
      <c r="D161" s="140" t="s">
        <v>212</v>
      </c>
      <c r="E161" s="146" t="s">
        <v>337</v>
      </c>
      <c r="F161" s="147" t="s">
        <v>338</v>
      </c>
      <c r="H161" s="148">
        <v>983.22</v>
      </c>
      <c r="I161" s="149"/>
      <c r="L161" s="145"/>
      <c r="M161" s="150"/>
      <c r="T161" s="151"/>
      <c r="AT161" s="146" t="s">
        <v>212</v>
      </c>
      <c r="AU161" s="146" t="s">
        <v>81</v>
      </c>
      <c r="AV161" s="12" t="s">
        <v>81</v>
      </c>
      <c r="AW161" s="12" t="s">
        <v>33</v>
      </c>
      <c r="AX161" s="12" t="s">
        <v>79</v>
      </c>
      <c r="AY161" s="146" t="s">
        <v>121</v>
      </c>
    </row>
    <row r="162" spans="2:65" s="1" customFormat="1" ht="24.15" customHeight="1">
      <c r="B162" s="126"/>
      <c r="C162" s="127" t="s">
        <v>196</v>
      </c>
      <c r="D162" s="127" t="s">
        <v>124</v>
      </c>
      <c r="E162" s="128" t="s">
        <v>339</v>
      </c>
      <c r="F162" s="129" t="s">
        <v>340</v>
      </c>
      <c r="G162" s="130" t="s">
        <v>303</v>
      </c>
      <c r="H162" s="131">
        <v>65.650000000000006</v>
      </c>
      <c r="I162" s="132"/>
      <c r="J162" s="133">
        <f>ROUND(I162*H162,2)</f>
        <v>0</v>
      </c>
      <c r="K162" s="129" t="s">
        <v>240</v>
      </c>
      <c r="L162" s="31"/>
      <c r="M162" s="134" t="s">
        <v>3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141</v>
      </c>
      <c r="AT162" s="138" t="s">
        <v>124</v>
      </c>
      <c r="AU162" s="138" t="s">
        <v>81</v>
      </c>
      <c r="AY162" s="16" t="s">
        <v>121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79</v>
      </c>
      <c r="BK162" s="139">
        <f>ROUND(I162*H162,2)</f>
        <v>0</v>
      </c>
      <c r="BL162" s="16" t="s">
        <v>141</v>
      </c>
      <c r="BM162" s="138" t="s">
        <v>341</v>
      </c>
    </row>
    <row r="163" spans="2:65" s="1" customFormat="1" ht="27">
      <c r="B163" s="31"/>
      <c r="D163" s="140" t="s">
        <v>130</v>
      </c>
      <c r="F163" s="141" t="s">
        <v>342</v>
      </c>
      <c r="I163" s="142"/>
      <c r="L163" s="31"/>
      <c r="M163" s="143"/>
      <c r="T163" s="52"/>
      <c r="AT163" s="16" t="s">
        <v>130</v>
      </c>
      <c r="AU163" s="16" t="s">
        <v>81</v>
      </c>
    </row>
    <row r="164" spans="2:65" s="1" customFormat="1" ht="10">
      <c r="B164" s="31"/>
      <c r="D164" s="156" t="s">
        <v>243</v>
      </c>
      <c r="F164" s="157" t="s">
        <v>343</v>
      </c>
      <c r="I164" s="142"/>
      <c r="L164" s="31"/>
      <c r="M164" s="143"/>
      <c r="T164" s="52"/>
      <c r="AT164" s="16" t="s">
        <v>243</v>
      </c>
      <c r="AU164" s="16" t="s">
        <v>81</v>
      </c>
    </row>
    <row r="165" spans="2:65" s="13" customFormat="1" ht="10">
      <c r="B165" s="158"/>
      <c r="D165" s="140" t="s">
        <v>212</v>
      </c>
      <c r="E165" s="159" t="s">
        <v>3</v>
      </c>
      <c r="F165" s="160" t="s">
        <v>344</v>
      </c>
      <c r="H165" s="159" t="s">
        <v>3</v>
      </c>
      <c r="I165" s="161"/>
      <c r="L165" s="158"/>
      <c r="M165" s="162"/>
      <c r="T165" s="163"/>
      <c r="AT165" s="159" t="s">
        <v>212</v>
      </c>
      <c r="AU165" s="159" t="s">
        <v>81</v>
      </c>
      <c r="AV165" s="13" t="s">
        <v>79</v>
      </c>
      <c r="AW165" s="13" t="s">
        <v>33</v>
      </c>
      <c r="AX165" s="13" t="s">
        <v>71</v>
      </c>
      <c r="AY165" s="159" t="s">
        <v>121</v>
      </c>
    </row>
    <row r="166" spans="2:65" s="12" customFormat="1" ht="10">
      <c r="B166" s="145"/>
      <c r="D166" s="140" t="s">
        <v>212</v>
      </c>
      <c r="E166" s="146" t="s">
        <v>345</v>
      </c>
      <c r="F166" s="147" t="s">
        <v>346</v>
      </c>
      <c r="H166" s="148">
        <v>65.650000000000006</v>
      </c>
      <c r="I166" s="149"/>
      <c r="L166" s="145"/>
      <c r="M166" s="150"/>
      <c r="T166" s="151"/>
      <c r="AT166" s="146" t="s">
        <v>212</v>
      </c>
      <c r="AU166" s="146" t="s">
        <v>81</v>
      </c>
      <c r="AV166" s="12" t="s">
        <v>81</v>
      </c>
      <c r="AW166" s="12" t="s">
        <v>33</v>
      </c>
      <c r="AX166" s="12" t="s">
        <v>79</v>
      </c>
      <c r="AY166" s="146" t="s">
        <v>121</v>
      </c>
    </row>
    <row r="167" spans="2:65" s="1" customFormat="1" ht="24.15" customHeight="1">
      <c r="B167" s="126"/>
      <c r="C167" s="127" t="s">
        <v>347</v>
      </c>
      <c r="D167" s="127" t="s">
        <v>124</v>
      </c>
      <c r="E167" s="128" t="s">
        <v>348</v>
      </c>
      <c r="F167" s="129" t="s">
        <v>349</v>
      </c>
      <c r="G167" s="130" t="s">
        <v>277</v>
      </c>
      <c r="H167" s="131">
        <v>2846.37</v>
      </c>
      <c r="I167" s="132"/>
      <c r="J167" s="133">
        <f>ROUND(I167*H167,2)</f>
        <v>0</v>
      </c>
      <c r="K167" s="129" t="s">
        <v>240</v>
      </c>
      <c r="L167" s="31"/>
      <c r="M167" s="134" t="s">
        <v>3</v>
      </c>
      <c r="N167" s="135" t="s">
        <v>42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141</v>
      </c>
      <c r="AT167" s="138" t="s">
        <v>124</v>
      </c>
      <c r="AU167" s="138" t="s">
        <v>81</v>
      </c>
      <c r="AY167" s="16" t="s">
        <v>121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79</v>
      </c>
      <c r="BK167" s="139">
        <f>ROUND(I167*H167,2)</f>
        <v>0</v>
      </c>
      <c r="BL167" s="16" t="s">
        <v>141</v>
      </c>
      <c r="BM167" s="138" t="s">
        <v>350</v>
      </c>
    </row>
    <row r="168" spans="2:65" s="1" customFormat="1" ht="18">
      <c r="B168" s="31"/>
      <c r="D168" s="140" t="s">
        <v>130</v>
      </c>
      <c r="F168" s="141" t="s">
        <v>351</v>
      </c>
      <c r="I168" s="142"/>
      <c r="L168" s="31"/>
      <c r="M168" s="143"/>
      <c r="T168" s="52"/>
      <c r="AT168" s="16" t="s">
        <v>130</v>
      </c>
      <c r="AU168" s="16" t="s">
        <v>81</v>
      </c>
    </row>
    <row r="169" spans="2:65" s="1" customFormat="1" ht="10">
      <c r="B169" s="31"/>
      <c r="D169" s="156" t="s">
        <v>243</v>
      </c>
      <c r="F169" s="157" t="s">
        <v>352</v>
      </c>
      <c r="I169" s="142"/>
      <c r="L169" s="31"/>
      <c r="M169" s="143"/>
      <c r="T169" s="52"/>
      <c r="AT169" s="16" t="s">
        <v>243</v>
      </c>
      <c r="AU169" s="16" t="s">
        <v>81</v>
      </c>
    </row>
    <row r="170" spans="2:65" s="12" customFormat="1" ht="10">
      <c r="B170" s="145"/>
      <c r="D170" s="140" t="s">
        <v>212</v>
      </c>
      <c r="E170" s="146" t="s">
        <v>353</v>
      </c>
      <c r="F170" s="147" t="s">
        <v>354</v>
      </c>
      <c r="H170" s="148">
        <v>2846.37</v>
      </c>
      <c r="I170" s="149"/>
      <c r="L170" s="145"/>
      <c r="M170" s="150"/>
      <c r="T170" s="151"/>
      <c r="AT170" s="146" t="s">
        <v>212</v>
      </c>
      <c r="AU170" s="146" t="s">
        <v>81</v>
      </c>
      <c r="AV170" s="12" t="s">
        <v>81</v>
      </c>
      <c r="AW170" s="12" t="s">
        <v>33</v>
      </c>
      <c r="AX170" s="12" t="s">
        <v>79</v>
      </c>
      <c r="AY170" s="146" t="s">
        <v>121</v>
      </c>
    </row>
    <row r="171" spans="2:65" s="13" customFormat="1" ht="20">
      <c r="B171" s="158"/>
      <c r="D171" s="140" t="s">
        <v>212</v>
      </c>
      <c r="E171" s="159" t="s">
        <v>3</v>
      </c>
      <c r="F171" s="160" t="s">
        <v>355</v>
      </c>
      <c r="H171" s="159" t="s">
        <v>3</v>
      </c>
      <c r="I171" s="161"/>
      <c r="L171" s="158"/>
      <c r="M171" s="162"/>
      <c r="T171" s="163"/>
      <c r="AT171" s="159" t="s">
        <v>212</v>
      </c>
      <c r="AU171" s="159" t="s">
        <v>81</v>
      </c>
      <c r="AV171" s="13" t="s">
        <v>79</v>
      </c>
      <c r="AW171" s="13" t="s">
        <v>33</v>
      </c>
      <c r="AX171" s="13" t="s">
        <v>71</v>
      </c>
      <c r="AY171" s="159" t="s">
        <v>121</v>
      </c>
    </row>
    <row r="172" spans="2:65" s="1" customFormat="1" ht="24.15" customHeight="1">
      <c r="B172" s="126"/>
      <c r="C172" s="127" t="s">
        <v>356</v>
      </c>
      <c r="D172" s="127" t="s">
        <v>124</v>
      </c>
      <c r="E172" s="128" t="s">
        <v>357</v>
      </c>
      <c r="F172" s="129" t="s">
        <v>358</v>
      </c>
      <c r="G172" s="130" t="s">
        <v>277</v>
      </c>
      <c r="H172" s="131">
        <v>1641.04</v>
      </c>
      <c r="I172" s="132"/>
      <c r="J172" s="133">
        <f>ROUND(I172*H172,2)</f>
        <v>0</v>
      </c>
      <c r="K172" s="129" t="s">
        <v>240</v>
      </c>
      <c r="L172" s="31"/>
      <c r="M172" s="134" t="s">
        <v>3</v>
      </c>
      <c r="N172" s="135" t="s">
        <v>42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141</v>
      </c>
      <c r="AT172" s="138" t="s">
        <v>124</v>
      </c>
      <c r="AU172" s="138" t="s">
        <v>81</v>
      </c>
      <c r="AY172" s="16" t="s">
        <v>121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79</v>
      </c>
      <c r="BK172" s="139">
        <f>ROUND(I172*H172,2)</f>
        <v>0</v>
      </c>
      <c r="BL172" s="16" t="s">
        <v>141</v>
      </c>
      <c r="BM172" s="138" t="s">
        <v>359</v>
      </c>
    </row>
    <row r="173" spans="2:65" s="1" customFormat="1" ht="18">
      <c r="B173" s="31"/>
      <c r="D173" s="140" t="s">
        <v>130</v>
      </c>
      <c r="F173" s="141" t="s">
        <v>360</v>
      </c>
      <c r="I173" s="142"/>
      <c r="L173" s="31"/>
      <c r="M173" s="143"/>
      <c r="T173" s="52"/>
      <c r="AT173" s="16" t="s">
        <v>130</v>
      </c>
      <c r="AU173" s="16" t="s">
        <v>81</v>
      </c>
    </row>
    <row r="174" spans="2:65" s="1" customFormat="1" ht="10">
      <c r="B174" s="31"/>
      <c r="D174" s="156" t="s">
        <v>243</v>
      </c>
      <c r="F174" s="157" t="s">
        <v>361</v>
      </c>
      <c r="I174" s="142"/>
      <c r="L174" s="31"/>
      <c r="M174" s="143"/>
      <c r="T174" s="52"/>
      <c r="AT174" s="16" t="s">
        <v>243</v>
      </c>
      <c r="AU174" s="16" t="s">
        <v>81</v>
      </c>
    </row>
    <row r="175" spans="2:65" s="12" customFormat="1" ht="10">
      <c r="B175" s="145"/>
      <c r="D175" s="140" t="s">
        <v>212</v>
      </c>
      <c r="E175" s="146" t="s">
        <v>3</v>
      </c>
      <c r="F175" s="147" t="s">
        <v>362</v>
      </c>
      <c r="H175" s="148">
        <v>1641.04</v>
      </c>
      <c r="I175" s="149"/>
      <c r="L175" s="145"/>
      <c r="M175" s="150"/>
      <c r="T175" s="151"/>
      <c r="AT175" s="146" t="s">
        <v>212</v>
      </c>
      <c r="AU175" s="146" t="s">
        <v>81</v>
      </c>
      <c r="AV175" s="12" t="s">
        <v>81</v>
      </c>
      <c r="AW175" s="12" t="s">
        <v>33</v>
      </c>
      <c r="AX175" s="12" t="s">
        <v>79</v>
      </c>
      <c r="AY175" s="146" t="s">
        <v>121</v>
      </c>
    </row>
    <row r="176" spans="2:65" s="13" customFormat="1" ht="10">
      <c r="B176" s="158"/>
      <c r="D176" s="140" t="s">
        <v>212</v>
      </c>
      <c r="E176" s="159" t="s">
        <v>3</v>
      </c>
      <c r="F176" s="160" t="s">
        <v>363</v>
      </c>
      <c r="H176" s="159" t="s">
        <v>3</v>
      </c>
      <c r="I176" s="161"/>
      <c r="L176" s="158"/>
      <c r="M176" s="162"/>
      <c r="T176" s="163"/>
      <c r="AT176" s="159" t="s">
        <v>212</v>
      </c>
      <c r="AU176" s="159" t="s">
        <v>81</v>
      </c>
      <c r="AV176" s="13" t="s">
        <v>79</v>
      </c>
      <c r="AW176" s="13" t="s">
        <v>33</v>
      </c>
      <c r="AX176" s="13" t="s">
        <v>71</v>
      </c>
      <c r="AY176" s="159" t="s">
        <v>121</v>
      </c>
    </row>
    <row r="177" spans="2:65" s="1" customFormat="1" ht="16.5" customHeight="1">
      <c r="B177" s="126"/>
      <c r="C177" s="171" t="s">
        <v>364</v>
      </c>
      <c r="D177" s="171" t="s">
        <v>365</v>
      </c>
      <c r="E177" s="172" t="s">
        <v>366</v>
      </c>
      <c r="F177" s="173" t="s">
        <v>367</v>
      </c>
      <c r="G177" s="174" t="s">
        <v>368</v>
      </c>
      <c r="H177" s="175">
        <v>862.22</v>
      </c>
      <c r="I177" s="176"/>
      <c r="J177" s="177">
        <f>ROUND(I177*H177,2)</f>
        <v>0</v>
      </c>
      <c r="K177" s="173" t="s">
        <v>240</v>
      </c>
      <c r="L177" s="178"/>
      <c r="M177" s="179" t="s">
        <v>3</v>
      </c>
      <c r="N177" s="180" t="s">
        <v>42</v>
      </c>
      <c r="P177" s="136">
        <f>O177*H177</f>
        <v>0</v>
      </c>
      <c r="Q177" s="136">
        <v>1</v>
      </c>
      <c r="R177" s="136">
        <f>Q177*H177</f>
        <v>862.22</v>
      </c>
      <c r="S177" s="136">
        <v>0</v>
      </c>
      <c r="T177" s="137">
        <f>S177*H177</f>
        <v>0</v>
      </c>
      <c r="AR177" s="138" t="s">
        <v>161</v>
      </c>
      <c r="AT177" s="138" t="s">
        <v>365</v>
      </c>
      <c r="AU177" s="138" t="s">
        <v>81</v>
      </c>
      <c r="AY177" s="16" t="s">
        <v>121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79</v>
      </c>
      <c r="BK177" s="139">
        <f>ROUND(I177*H177,2)</f>
        <v>0</v>
      </c>
      <c r="BL177" s="16" t="s">
        <v>141</v>
      </c>
      <c r="BM177" s="138" t="s">
        <v>369</v>
      </c>
    </row>
    <row r="178" spans="2:65" s="1" customFormat="1" ht="10">
      <c r="B178" s="31"/>
      <c r="D178" s="140" t="s">
        <v>130</v>
      </c>
      <c r="F178" s="141" t="s">
        <v>367</v>
      </c>
      <c r="I178" s="142"/>
      <c r="L178" s="31"/>
      <c r="M178" s="143"/>
      <c r="T178" s="52"/>
      <c r="AT178" s="16" t="s">
        <v>130</v>
      </c>
      <c r="AU178" s="16" t="s">
        <v>81</v>
      </c>
    </row>
    <row r="179" spans="2:65" s="13" customFormat="1" ht="10">
      <c r="B179" s="158"/>
      <c r="D179" s="140" t="s">
        <v>212</v>
      </c>
      <c r="E179" s="159" t="s">
        <v>3</v>
      </c>
      <c r="F179" s="160" t="s">
        <v>370</v>
      </c>
      <c r="H179" s="159" t="s">
        <v>3</v>
      </c>
      <c r="I179" s="161"/>
      <c r="L179" s="158"/>
      <c r="M179" s="162"/>
      <c r="T179" s="163"/>
      <c r="AT179" s="159" t="s">
        <v>212</v>
      </c>
      <c r="AU179" s="159" t="s">
        <v>81</v>
      </c>
      <c r="AV179" s="13" t="s">
        <v>79</v>
      </c>
      <c r="AW179" s="13" t="s">
        <v>33</v>
      </c>
      <c r="AX179" s="13" t="s">
        <v>71</v>
      </c>
      <c r="AY179" s="159" t="s">
        <v>121</v>
      </c>
    </row>
    <row r="180" spans="2:65" s="12" customFormat="1" ht="10">
      <c r="B180" s="145"/>
      <c r="D180" s="140" t="s">
        <v>212</v>
      </c>
      <c r="E180" s="146" t="s">
        <v>3</v>
      </c>
      <c r="F180" s="147" t="s">
        <v>371</v>
      </c>
      <c r="H180" s="148">
        <v>862.22</v>
      </c>
      <c r="I180" s="149"/>
      <c r="L180" s="145"/>
      <c r="M180" s="150"/>
      <c r="T180" s="151"/>
      <c r="AT180" s="146" t="s">
        <v>212</v>
      </c>
      <c r="AU180" s="146" t="s">
        <v>81</v>
      </c>
      <c r="AV180" s="12" t="s">
        <v>81</v>
      </c>
      <c r="AW180" s="12" t="s">
        <v>33</v>
      </c>
      <c r="AX180" s="12" t="s">
        <v>79</v>
      </c>
      <c r="AY180" s="146" t="s">
        <v>121</v>
      </c>
    </row>
    <row r="181" spans="2:65" s="1" customFormat="1" ht="21.75" customHeight="1">
      <c r="B181" s="126"/>
      <c r="C181" s="171" t="s">
        <v>8</v>
      </c>
      <c r="D181" s="171" t="s">
        <v>365</v>
      </c>
      <c r="E181" s="172" t="s">
        <v>372</v>
      </c>
      <c r="F181" s="173" t="s">
        <v>373</v>
      </c>
      <c r="G181" s="174" t="s">
        <v>368</v>
      </c>
      <c r="H181" s="175">
        <v>1104.22</v>
      </c>
      <c r="I181" s="176"/>
      <c r="J181" s="177">
        <f>ROUND(I181*H181,2)</f>
        <v>0</v>
      </c>
      <c r="K181" s="173" t="s">
        <v>240</v>
      </c>
      <c r="L181" s="178"/>
      <c r="M181" s="179" t="s">
        <v>3</v>
      </c>
      <c r="N181" s="180" t="s">
        <v>42</v>
      </c>
      <c r="P181" s="136">
        <f>O181*H181</f>
        <v>0</v>
      </c>
      <c r="Q181" s="136">
        <v>1</v>
      </c>
      <c r="R181" s="136">
        <f>Q181*H181</f>
        <v>1104.22</v>
      </c>
      <c r="S181" s="136">
        <v>0</v>
      </c>
      <c r="T181" s="137">
        <f>S181*H181</f>
        <v>0</v>
      </c>
      <c r="AR181" s="138" t="s">
        <v>161</v>
      </c>
      <c r="AT181" s="138" t="s">
        <v>365</v>
      </c>
      <c r="AU181" s="138" t="s">
        <v>81</v>
      </c>
      <c r="AY181" s="16" t="s">
        <v>121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79</v>
      </c>
      <c r="BK181" s="139">
        <f>ROUND(I181*H181,2)</f>
        <v>0</v>
      </c>
      <c r="BL181" s="16" t="s">
        <v>141</v>
      </c>
      <c r="BM181" s="138" t="s">
        <v>374</v>
      </c>
    </row>
    <row r="182" spans="2:65" s="1" customFormat="1" ht="10">
      <c r="B182" s="31"/>
      <c r="D182" s="140" t="s">
        <v>130</v>
      </c>
      <c r="F182" s="141" t="s">
        <v>373</v>
      </c>
      <c r="I182" s="142"/>
      <c r="L182" s="31"/>
      <c r="M182" s="143"/>
      <c r="T182" s="52"/>
      <c r="AT182" s="16" t="s">
        <v>130</v>
      </c>
      <c r="AU182" s="16" t="s">
        <v>81</v>
      </c>
    </row>
    <row r="183" spans="2:65" s="13" customFormat="1" ht="10">
      <c r="B183" s="158"/>
      <c r="D183" s="140" t="s">
        <v>212</v>
      </c>
      <c r="E183" s="159" t="s">
        <v>3</v>
      </c>
      <c r="F183" s="160" t="s">
        <v>370</v>
      </c>
      <c r="H183" s="159" t="s">
        <v>3</v>
      </c>
      <c r="I183" s="161"/>
      <c r="L183" s="158"/>
      <c r="M183" s="162"/>
      <c r="T183" s="163"/>
      <c r="AT183" s="159" t="s">
        <v>212</v>
      </c>
      <c r="AU183" s="159" t="s">
        <v>81</v>
      </c>
      <c r="AV183" s="13" t="s">
        <v>79</v>
      </c>
      <c r="AW183" s="13" t="s">
        <v>33</v>
      </c>
      <c r="AX183" s="13" t="s">
        <v>71</v>
      </c>
      <c r="AY183" s="159" t="s">
        <v>121</v>
      </c>
    </row>
    <row r="184" spans="2:65" s="12" customFormat="1" ht="10">
      <c r="B184" s="145"/>
      <c r="D184" s="140" t="s">
        <v>212</v>
      </c>
      <c r="E184" s="146" t="s">
        <v>3</v>
      </c>
      <c r="F184" s="147" t="s">
        <v>375</v>
      </c>
      <c r="H184" s="148">
        <v>1104.22</v>
      </c>
      <c r="I184" s="149"/>
      <c r="L184" s="145"/>
      <c r="M184" s="150"/>
      <c r="T184" s="151"/>
      <c r="AT184" s="146" t="s">
        <v>212</v>
      </c>
      <c r="AU184" s="146" t="s">
        <v>81</v>
      </c>
      <c r="AV184" s="12" t="s">
        <v>81</v>
      </c>
      <c r="AW184" s="12" t="s">
        <v>33</v>
      </c>
      <c r="AX184" s="12" t="s">
        <v>79</v>
      </c>
      <c r="AY184" s="146" t="s">
        <v>121</v>
      </c>
    </row>
    <row r="185" spans="2:65" s="1" customFormat="1" ht="16.5" customHeight="1">
      <c r="B185" s="126"/>
      <c r="C185" s="171" t="s">
        <v>376</v>
      </c>
      <c r="D185" s="171" t="s">
        <v>365</v>
      </c>
      <c r="E185" s="172" t="s">
        <v>377</v>
      </c>
      <c r="F185" s="173" t="s">
        <v>378</v>
      </c>
      <c r="G185" s="174" t="s">
        <v>379</v>
      </c>
      <c r="H185" s="175">
        <v>59.677</v>
      </c>
      <c r="I185" s="176"/>
      <c r="J185" s="177">
        <f>ROUND(I185*H185,2)</f>
        <v>0</v>
      </c>
      <c r="K185" s="173" t="s">
        <v>240</v>
      </c>
      <c r="L185" s="178"/>
      <c r="M185" s="179" t="s">
        <v>3</v>
      </c>
      <c r="N185" s="180" t="s">
        <v>42</v>
      </c>
      <c r="P185" s="136">
        <f>O185*H185</f>
        <v>0</v>
      </c>
      <c r="Q185" s="136">
        <v>1E-3</v>
      </c>
      <c r="R185" s="136">
        <f>Q185*H185</f>
        <v>5.9677000000000001E-2</v>
      </c>
      <c r="S185" s="136">
        <v>0</v>
      </c>
      <c r="T185" s="137">
        <f>S185*H185</f>
        <v>0</v>
      </c>
      <c r="AR185" s="138" t="s">
        <v>161</v>
      </c>
      <c r="AT185" s="138" t="s">
        <v>365</v>
      </c>
      <c r="AU185" s="138" t="s">
        <v>81</v>
      </c>
      <c r="AY185" s="16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79</v>
      </c>
      <c r="BK185" s="139">
        <f>ROUND(I185*H185,2)</f>
        <v>0</v>
      </c>
      <c r="BL185" s="16" t="s">
        <v>141</v>
      </c>
      <c r="BM185" s="138" t="s">
        <v>380</v>
      </c>
    </row>
    <row r="186" spans="2:65" s="1" customFormat="1" ht="10">
      <c r="B186" s="31"/>
      <c r="D186" s="140" t="s">
        <v>130</v>
      </c>
      <c r="F186" s="141" t="s">
        <v>378</v>
      </c>
      <c r="I186" s="142"/>
      <c r="L186" s="31"/>
      <c r="M186" s="143"/>
      <c r="T186" s="52"/>
      <c r="AT186" s="16" t="s">
        <v>130</v>
      </c>
      <c r="AU186" s="16" t="s">
        <v>81</v>
      </c>
    </row>
    <row r="187" spans="2:65" s="13" customFormat="1" ht="10">
      <c r="B187" s="158"/>
      <c r="D187" s="140" t="s">
        <v>212</v>
      </c>
      <c r="E187" s="159" t="s">
        <v>3</v>
      </c>
      <c r="F187" s="160" t="s">
        <v>381</v>
      </c>
      <c r="H187" s="159" t="s">
        <v>3</v>
      </c>
      <c r="I187" s="161"/>
      <c r="L187" s="158"/>
      <c r="M187" s="162"/>
      <c r="T187" s="163"/>
      <c r="AT187" s="159" t="s">
        <v>212</v>
      </c>
      <c r="AU187" s="159" t="s">
        <v>81</v>
      </c>
      <c r="AV187" s="13" t="s">
        <v>79</v>
      </c>
      <c r="AW187" s="13" t="s">
        <v>33</v>
      </c>
      <c r="AX187" s="13" t="s">
        <v>71</v>
      </c>
      <c r="AY187" s="159" t="s">
        <v>121</v>
      </c>
    </row>
    <row r="188" spans="2:65" s="12" customFormat="1" ht="10">
      <c r="B188" s="145"/>
      <c r="D188" s="140" t="s">
        <v>212</v>
      </c>
      <c r="E188" s="146" t="s">
        <v>3</v>
      </c>
      <c r="F188" s="147" t="s">
        <v>382</v>
      </c>
      <c r="H188" s="148">
        <v>59.677</v>
      </c>
      <c r="I188" s="149"/>
      <c r="L188" s="145"/>
      <c r="M188" s="150"/>
      <c r="T188" s="151"/>
      <c r="AT188" s="146" t="s">
        <v>212</v>
      </c>
      <c r="AU188" s="146" t="s">
        <v>81</v>
      </c>
      <c r="AV188" s="12" t="s">
        <v>81</v>
      </c>
      <c r="AW188" s="12" t="s">
        <v>33</v>
      </c>
      <c r="AX188" s="12" t="s">
        <v>79</v>
      </c>
      <c r="AY188" s="146" t="s">
        <v>121</v>
      </c>
    </row>
    <row r="189" spans="2:65" s="1" customFormat="1" ht="16.5" customHeight="1">
      <c r="B189" s="126"/>
      <c r="C189" s="127" t="s">
        <v>383</v>
      </c>
      <c r="D189" s="127" t="s">
        <v>124</v>
      </c>
      <c r="E189" s="128" t="s">
        <v>384</v>
      </c>
      <c r="F189" s="129" t="s">
        <v>385</v>
      </c>
      <c r="G189" s="130" t="s">
        <v>303</v>
      </c>
      <c r="H189" s="131">
        <v>1712.44</v>
      </c>
      <c r="I189" s="132"/>
      <c r="J189" s="133">
        <f>ROUND(I189*H189,2)</f>
        <v>0</v>
      </c>
      <c r="K189" s="129" t="s">
        <v>3</v>
      </c>
      <c r="L189" s="31"/>
      <c r="M189" s="134" t="s">
        <v>3</v>
      </c>
      <c r="N189" s="135" t="s">
        <v>42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141</v>
      </c>
      <c r="AT189" s="138" t="s">
        <v>124</v>
      </c>
      <c r="AU189" s="138" t="s">
        <v>81</v>
      </c>
      <c r="AY189" s="16" t="s">
        <v>121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79</v>
      </c>
      <c r="BK189" s="139">
        <f>ROUND(I189*H189,2)</f>
        <v>0</v>
      </c>
      <c r="BL189" s="16" t="s">
        <v>141</v>
      </c>
      <c r="BM189" s="138" t="s">
        <v>386</v>
      </c>
    </row>
    <row r="190" spans="2:65" s="1" customFormat="1" ht="36">
      <c r="B190" s="31"/>
      <c r="D190" s="140" t="s">
        <v>130</v>
      </c>
      <c r="F190" s="141" t="s">
        <v>387</v>
      </c>
      <c r="I190" s="142"/>
      <c r="L190" s="31"/>
      <c r="M190" s="143"/>
      <c r="T190" s="52"/>
      <c r="AT190" s="16" t="s">
        <v>130</v>
      </c>
      <c r="AU190" s="16" t="s">
        <v>81</v>
      </c>
    </row>
    <row r="191" spans="2:65" s="1" customFormat="1" ht="180">
      <c r="B191" s="31"/>
      <c r="D191" s="140" t="s">
        <v>184</v>
      </c>
      <c r="F191" s="144" t="s">
        <v>388</v>
      </c>
      <c r="I191" s="142"/>
      <c r="L191" s="31"/>
      <c r="M191" s="143"/>
      <c r="T191" s="52"/>
      <c r="AT191" s="16" t="s">
        <v>184</v>
      </c>
      <c r="AU191" s="16" t="s">
        <v>81</v>
      </c>
    </row>
    <row r="192" spans="2:65" s="13" customFormat="1" ht="10">
      <c r="B192" s="158"/>
      <c r="D192" s="140" t="s">
        <v>212</v>
      </c>
      <c r="E192" s="159" t="s">
        <v>3</v>
      </c>
      <c r="F192" s="160" t="s">
        <v>389</v>
      </c>
      <c r="H192" s="159" t="s">
        <v>3</v>
      </c>
      <c r="I192" s="161"/>
      <c r="L192" s="158"/>
      <c r="M192" s="162"/>
      <c r="T192" s="163"/>
      <c r="AT192" s="159" t="s">
        <v>212</v>
      </c>
      <c r="AU192" s="159" t="s">
        <v>81</v>
      </c>
      <c r="AV192" s="13" t="s">
        <v>79</v>
      </c>
      <c r="AW192" s="13" t="s">
        <v>33</v>
      </c>
      <c r="AX192" s="13" t="s">
        <v>71</v>
      </c>
      <c r="AY192" s="159" t="s">
        <v>121</v>
      </c>
    </row>
    <row r="193" spans="2:65" s="12" customFormat="1" ht="10">
      <c r="B193" s="145"/>
      <c r="D193" s="140" t="s">
        <v>212</v>
      </c>
      <c r="E193" s="146" t="s">
        <v>3</v>
      </c>
      <c r="F193" s="147" t="s">
        <v>320</v>
      </c>
      <c r="H193" s="148">
        <v>1109.8900000000001</v>
      </c>
      <c r="I193" s="149"/>
      <c r="L193" s="145"/>
      <c r="M193" s="150"/>
      <c r="T193" s="151"/>
      <c r="AT193" s="146" t="s">
        <v>212</v>
      </c>
      <c r="AU193" s="146" t="s">
        <v>81</v>
      </c>
      <c r="AV193" s="12" t="s">
        <v>81</v>
      </c>
      <c r="AW193" s="12" t="s">
        <v>33</v>
      </c>
      <c r="AX193" s="12" t="s">
        <v>71</v>
      </c>
      <c r="AY193" s="146" t="s">
        <v>121</v>
      </c>
    </row>
    <row r="194" spans="2:65" s="13" customFormat="1" ht="10">
      <c r="B194" s="158"/>
      <c r="D194" s="140" t="s">
        <v>212</v>
      </c>
      <c r="E194" s="159" t="s">
        <v>3</v>
      </c>
      <c r="F194" s="160" t="s">
        <v>390</v>
      </c>
      <c r="H194" s="159" t="s">
        <v>3</v>
      </c>
      <c r="I194" s="161"/>
      <c r="L194" s="158"/>
      <c r="M194" s="162"/>
      <c r="T194" s="163"/>
      <c r="AT194" s="159" t="s">
        <v>212</v>
      </c>
      <c r="AU194" s="159" t="s">
        <v>81</v>
      </c>
      <c r="AV194" s="13" t="s">
        <v>79</v>
      </c>
      <c r="AW194" s="13" t="s">
        <v>33</v>
      </c>
      <c r="AX194" s="13" t="s">
        <v>71</v>
      </c>
      <c r="AY194" s="159" t="s">
        <v>121</v>
      </c>
    </row>
    <row r="195" spans="2:65" s="12" customFormat="1" ht="10">
      <c r="B195" s="145"/>
      <c r="D195" s="140" t="s">
        <v>212</v>
      </c>
      <c r="E195" s="146" t="s">
        <v>3</v>
      </c>
      <c r="F195" s="147" t="s">
        <v>322</v>
      </c>
      <c r="H195" s="148">
        <v>970.35</v>
      </c>
      <c r="I195" s="149"/>
      <c r="L195" s="145"/>
      <c r="M195" s="150"/>
      <c r="T195" s="151"/>
      <c r="AT195" s="146" t="s">
        <v>212</v>
      </c>
      <c r="AU195" s="146" t="s">
        <v>81</v>
      </c>
      <c r="AV195" s="12" t="s">
        <v>81</v>
      </c>
      <c r="AW195" s="12" t="s">
        <v>33</v>
      </c>
      <c r="AX195" s="12" t="s">
        <v>71</v>
      </c>
      <c r="AY195" s="146" t="s">
        <v>121</v>
      </c>
    </row>
    <row r="196" spans="2:65" s="13" customFormat="1" ht="10">
      <c r="B196" s="158"/>
      <c r="D196" s="140" t="s">
        <v>212</v>
      </c>
      <c r="E196" s="159" t="s">
        <v>3</v>
      </c>
      <c r="F196" s="160" t="s">
        <v>391</v>
      </c>
      <c r="H196" s="159" t="s">
        <v>3</v>
      </c>
      <c r="I196" s="161"/>
      <c r="L196" s="158"/>
      <c r="M196" s="162"/>
      <c r="T196" s="163"/>
      <c r="AT196" s="159" t="s">
        <v>212</v>
      </c>
      <c r="AU196" s="159" t="s">
        <v>81</v>
      </c>
      <c r="AV196" s="13" t="s">
        <v>79</v>
      </c>
      <c r="AW196" s="13" t="s">
        <v>33</v>
      </c>
      <c r="AX196" s="13" t="s">
        <v>71</v>
      </c>
      <c r="AY196" s="159" t="s">
        <v>121</v>
      </c>
    </row>
    <row r="197" spans="2:65" s="12" customFormat="1" ht="10">
      <c r="B197" s="145"/>
      <c r="D197" s="140" t="s">
        <v>212</v>
      </c>
      <c r="E197" s="146" t="s">
        <v>3</v>
      </c>
      <c r="F197" s="147" t="s">
        <v>392</v>
      </c>
      <c r="H197" s="148">
        <v>-65.650000000000006</v>
      </c>
      <c r="I197" s="149"/>
      <c r="L197" s="145"/>
      <c r="M197" s="150"/>
      <c r="T197" s="151"/>
      <c r="AT197" s="146" t="s">
        <v>212</v>
      </c>
      <c r="AU197" s="146" t="s">
        <v>81</v>
      </c>
      <c r="AV197" s="12" t="s">
        <v>81</v>
      </c>
      <c r="AW197" s="12" t="s">
        <v>33</v>
      </c>
      <c r="AX197" s="12" t="s">
        <v>71</v>
      </c>
      <c r="AY197" s="146" t="s">
        <v>121</v>
      </c>
    </row>
    <row r="198" spans="2:65" s="13" customFormat="1" ht="10">
      <c r="B198" s="158"/>
      <c r="D198" s="140" t="s">
        <v>212</v>
      </c>
      <c r="E198" s="159" t="s">
        <v>3</v>
      </c>
      <c r="F198" s="160" t="s">
        <v>393</v>
      </c>
      <c r="H198" s="159" t="s">
        <v>3</v>
      </c>
      <c r="I198" s="161"/>
      <c r="L198" s="158"/>
      <c r="M198" s="162"/>
      <c r="T198" s="163"/>
      <c r="AT198" s="159" t="s">
        <v>212</v>
      </c>
      <c r="AU198" s="159" t="s">
        <v>81</v>
      </c>
      <c r="AV198" s="13" t="s">
        <v>79</v>
      </c>
      <c r="AW198" s="13" t="s">
        <v>33</v>
      </c>
      <c r="AX198" s="13" t="s">
        <v>71</v>
      </c>
      <c r="AY198" s="159" t="s">
        <v>121</v>
      </c>
    </row>
    <row r="199" spans="2:65" s="12" customFormat="1" ht="10">
      <c r="B199" s="145"/>
      <c r="D199" s="140" t="s">
        <v>212</v>
      </c>
      <c r="E199" s="146" t="s">
        <v>3</v>
      </c>
      <c r="F199" s="147" t="s">
        <v>394</v>
      </c>
      <c r="H199" s="148">
        <v>-302.14999999999998</v>
      </c>
      <c r="I199" s="149"/>
      <c r="L199" s="145"/>
      <c r="M199" s="150"/>
      <c r="T199" s="151"/>
      <c r="AT199" s="146" t="s">
        <v>212</v>
      </c>
      <c r="AU199" s="146" t="s">
        <v>81</v>
      </c>
      <c r="AV199" s="12" t="s">
        <v>81</v>
      </c>
      <c r="AW199" s="12" t="s">
        <v>33</v>
      </c>
      <c r="AX199" s="12" t="s">
        <v>71</v>
      </c>
      <c r="AY199" s="146" t="s">
        <v>121</v>
      </c>
    </row>
    <row r="200" spans="2:65" s="14" customFormat="1" ht="10">
      <c r="B200" s="164"/>
      <c r="D200" s="140" t="s">
        <v>212</v>
      </c>
      <c r="E200" s="165" t="s">
        <v>3</v>
      </c>
      <c r="F200" s="166" t="s">
        <v>323</v>
      </c>
      <c r="H200" s="167">
        <v>1712.44</v>
      </c>
      <c r="I200" s="168"/>
      <c r="L200" s="164"/>
      <c r="M200" s="169"/>
      <c r="T200" s="170"/>
      <c r="AT200" s="165" t="s">
        <v>212</v>
      </c>
      <c r="AU200" s="165" t="s">
        <v>81</v>
      </c>
      <c r="AV200" s="14" t="s">
        <v>141</v>
      </c>
      <c r="AW200" s="14" t="s">
        <v>33</v>
      </c>
      <c r="AX200" s="14" t="s">
        <v>79</v>
      </c>
      <c r="AY200" s="165" t="s">
        <v>121</v>
      </c>
    </row>
    <row r="201" spans="2:65" s="1" customFormat="1" ht="24.15" customHeight="1">
      <c r="B201" s="126"/>
      <c r="C201" s="127" t="s">
        <v>395</v>
      </c>
      <c r="D201" s="127" t="s">
        <v>124</v>
      </c>
      <c r="E201" s="128" t="s">
        <v>396</v>
      </c>
      <c r="F201" s="129" t="s">
        <v>397</v>
      </c>
      <c r="G201" s="130" t="s">
        <v>127</v>
      </c>
      <c r="H201" s="131">
        <v>1</v>
      </c>
      <c r="I201" s="132"/>
      <c r="J201" s="133">
        <f>ROUND(I201*H201,2)</f>
        <v>0</v>
      </c>
      <c r="K201" s="129" t="s">
        <v>3</v>
      </c>
      <c r="L201" s="31"/>
      <c r="M201" s="134" t="s">
        <v>3</v>
      </c>
      <c r="N201" s="135" t="s">
        <v>42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141</v>
      </c>
      <c r="AT201" s="138" t="s">
        <v>124</v>
      </c>
      <c r="AU201" s="138" t="s">
        <v>81</v>
      </c>
      <c r="AY201" s="16" t="s">
        <v>121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79</v>
      </c>
      <c r="BK201" s="139">
        <f>ROUND(I201*H201,2)</f>
        <v>0</v>
      </c>
      <c r="BL201" s="16" t="s">
        <v>141</v>
      </c>
      <c r="BM201" s="138" t="s">
        <v>398</v>
      </c>
    </row>
    <row r="202" spans="2:65" s="1" customFormat="1" ht="18">
      <c r="B202" s="31"/>
      <c r="D202" s="140" t="s">
        <v>130</v>
      </c>
      <c r="F202" s="141" t="s">
        <v>399</v>
      </c>
      <c r="I202" s="142"/>
      <c r="L202" s="31"/>
      <c r="M202" s="143"/>
      <c r="T202" s="52"/>
      <c r="AT202" s="16" t="s">
        <v>130</v>
      </c>
      <c r="AU202" s="16" t="s">
        <v>81</v>
      </c>
    </row>
    <row r="203" spans="2:65" s="1" customFormat="1" ht="81">
      <c r="B203" s="31"/>
      <c r="D203" s="140" t="s">
        <v>184</v>
      </c>
      <c r="F203" s="144" t="s">
        <v>400</v>
      </c>
      <c r="I203" s="142"/>
      <c r="L203" s="31"/>
      <c r="M203" s="143"/>
      <c r="T203" s="52"/>
      <c r="AT203" s="16" t="s">
        <v>184</v>
      </c>
      <c r="AU203" s="16" t="s">
        <v>81</v>
      </c>
    </row>
    <row r="204" spans="2:65" s="11" customFormat="1" ht="22.75" customHeight="1">
      <c r="B204" s="114"/>
      <c r="D204" s="115" t="s">
        <v>70</v>
      </c>
      <c r="E204" s="124" t="s">
        <v>81</v>
      </c>
      <c r="F204" s="124" t="s">
        <v>401</v>
      </c>
      <c r="I204" s="117"/>
      <c r="J204" s="125">
        <f>BK204</f>
        <v>0</v>
      </c>
      <c r="L204" s="114"/>
      <c r="M204" s="119"/>
      <c r="P204" s="120">
        <f>SUM(P205:P209)</f>
        <v>0</v>
      </c>
      <c r="R204" s="120">
        <f>SUM(R205:R209)</f>
        <v>360.072</v>
      </c>
      <c r="T204" s="121">
        <f>SUM(T205:T209)</f>
        <v>0</v>
      </c>
      <c r="AR204" s="115" t="s">
        <v>79</v>
      </c>
      <c r="AT204" s="122" t="s">
        <v>70</v>
      </c>
      <c r="AU204" s="122" t="s">
        <v>79</v>
      </c>
      <c r="AY204" s="115" t="s">
        <v>121</v>
      </c>
      <c r="BK204" s="123">
        <f>SUM(BK205:BK209)</f>
        <v>0</v>
      </c>
    </row>
    <row r="205" spans="2:65" s="1" customFormat="1" ht="24.15" customHeight="1">
      <c r="B205" s="126"/>
      <c r="C205" s="127" t="s">
        <v>402</v>
      </c>
      <c r="D205" s="127" t="s">
        <v>124</v>
      </c>
      <c r="E205" s="128" t="s">
        <v>403</v>
      </c>
      <c r="F205" s="129" t="s">
        <v>404</v>
      </c>
      <c r="G205" s="130" t="s">
        <v>303</v>
      </c>
      <c r="H205" s="131">
        <v>166.7</v>
      </c>
      <c r="I205" s="132"/>
      <c r="J205" s="133">
        <f>ROUND(I205*H205,2)</f>
        <v>0</v>
      </c>
      <c r="K205" s="129" t="s">
        <v>240</v>
      </c>
      <c r="L205" s="31"/>
      <c r="M205" s="134" t="s">
        <v>3</v>
      </c>
      <c r="N205" s="135" t="s">
        <v>42</v>
      </c>
      <c r="P205" s="136">
        <f>O205*H205</f>
        <v>0</v>
      </c>
      <c r="Q205" s="136">
        <v>2.16</v>
      </c>
      <c r="R205" s="136">
        <f>Q205*H205</f>
        <v>360.072</v>
      </c>
      <c r="S205" s="136">
        <v>0</v>
      </c>
      <c r="T205" s="137">
        <f>S205*H205</f>
        <v>0</v>
      </c>
      <c r="AR205" s="138" t="s">
        <v>141</v>
      </c>
      <c r="AT205" s="138" t="s">
        <v>124</v>
      </c>
      <c r="AU205" s="138" t="s">
        <v>81</v>
      </c>
      <c r="AY205" s="16" t="s">
        <v>121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79</v>
      </c>
      <c r="BK205" s="139">
        <f>ROUND(I205*H205,2)</f>
        <v>0</v>
      </c>
      <c r="BL205" s="16" t="s">
        <v>141</v>
      </c>
      <c r="BM205" s="138" t="s">
        <v>405</v>
      </c>
    </row>
    <row r="206" spans="2:65" s="1" customFormat="1" ht="18">
      <c r="B206" s="31"/>
      <c r="D206" s="140" t="s">
        <v>130</v>
      </c>
      <c r="F206" s="141" t="s">
        <v>406</v>
      </c>
      <c r="I206" s="142"/>
      <c r="L206" s="31"/>
      <c r="M206" s="143"/>
      <c r="T206" s="52"/>
      <c r="AT206" s="16" t="s">
        <v>130</v>
      </c>
      <c r="AU206" s="16" t="s">
        <v>81</v>
      </c>
    </row>
    <row r="207" spans="2:65" s="1" customFormat="1" ht="10">
      <c r="B207" s="31"/>
      <c r="D207" s="156" t="s">
        <v>243</v>
      </c>
      <c r="F207" s="157" t="s">
        <v>407</v>
      </c>
      <c r="I207" s="142"/>
      <c r="L207" s="31"/>
      <c r="M207" s="143"/>
      <c r="T207" s="52"/>
      <c r="AT207" s="16" t="s">
        <v>243</v>
      </c>
      <c r="AU207" s="16" t="s">
        <v>81</v>
      </c>
    </row>
    <row r="208" spans="2:65" s="13" customFormat="1" ht="10">
      <c r="B208" s="158"/>
      <c r="D208" s="140" t="s">
        <v>212</v>
      </c>
      <c r="E208" s="159" t="s">
        <v>3</v>
      </c>
      <c r="F208" s="160" t="s">
        <v>408</v>
      </c>
      <c r="H208" s="159" t="s">
        <v>3</v>
      </c>
      <c r="I208" s="161"/>
      <c r="L208" s="158"/>
      <c r="M208" s="162"/>
      <c r="T208" s="163"/>
      <c r="AT208" s="159" t="s">
        <v>212</v>
      </c>
      <c r="AU208" s="159" t="s">
        <v>81</v>
      </c>
      <c r="AV208" s="13" t="s">
        <v>79</v>
      </c>
      <c r="AW208" s="13" t="s">
        <v>33</v>
      </c>
      <c r="AX208" s="13" t="s">
        <v>71</v>
      </c>
      <c r="AY208" s="159" t="s">
        <v>121</v>
      </c>
    </row>
    <row r="209" spans="2:65" s="12" customFormat="1" ht="10">
      <c r="B209" s="145"/>
      <c r="D209" s="140" t="s">
        <v>212</v>
      </c>
      <c r="E209" s="146" t="s">
        <v>3</v>
      </c>
      <c r="F209" s="147" t="s">
        <v>409</v>
      </c>
      <c r="H209" s="148">
        <v>166.7</v>
      </c>
      <c r="I209" s="149"/>
      <c r="L209" s="145"/>
      <c r="M209" s="150"/>
      <c r="T209" s="151"/>
      <c r="AT209" s="146" t="s">
        <v>212</v>
      </c>
      <c r="AU209" s="146" t="s">
        <v>81</v>
      </c>
      <c r="AV209" s="12" t="s">
        <v>81</v>
      </c>
      <c r="AW209" s="12" t="s">
        <v>33</v>
      </c>
      <c r="AX209" s="12" t="s">
        <v>79</v>
      </c>
      <c r="AY209" s="146" t="s">
        <v>121</v>
      </c>
    </row>
    <row r="210" spans="2:65" s="11" customFormat="1" ht="22.75" customHeight="1">
      <c r="B210" s="114"/>
      <c r="D210" s="115" t="s">
        <v>70</v>
      </c>
      <c r="E210" s="124" t="s">
        <v>141</v>
      </c>
      <c r="F210" s="124" t="s">
        <v>410</v>
      </c>
      <c r="I210" s="117"/>
      <c r="J210" s="125">
        <f>BK210</f>
        <v>0</v>
      </c>
      <c r="L210" s="114"/>
      <c r="M210" s="119"/>
      <c r="P210" s="120">
        <f>SUM(P211:P218)</f>
        <v>0</v>
      </c>
      <c r="R210" s="120">
        <f>SUM(R211:R218)</f>
        <v>565.21848599999998</v>
      </c>
      <c r="T210" s="121">
        <f>SUM(T211:T218)</f>
        <v>0</v>
      </c>
      <c r="AR210" s="115" t="s">
        <v>79</v>
      </c>
      <c r="AT210" s="122" t="s">
        <v>70</v>
      </c>
      <c r="AU210" s="122" t="s">
        <v>79</v>
      </c>
      <c r="AY210" s="115" t="s">
        <v>121</v>
      </c>
      <c r="BK210" s="123">
        <f>SUM(BK211:BK218)</f>
        <v>0</v>
      </c>
    </row>
    <row r="211" spans="2:65" s="1" customFormat="1" ht="33" customHeight="1">
      <c r="B211" s="126"/>
      <c r="C211" s="127" t="s">
        <v>411</v>
      </c>
      <c r="D211" s="127" t="s">
        <v>124</v>
      </c>
      <c r="E211" s="128" t="s">
        <v>412</v>
      </c>
      <c r="F211" s="129" t="s">
        <v>413</v>
      </c>
      <c r="G211" s="130" t="s">
        <v>277</v>
      </c>
      <c r="H211" s="131">
        <v>510.3</v>
      </c>
      <c r="I211" s="132"/>
      <c r="J211" s="133">
        <f>ROUND(I211*H211,2)</f>
        <v>0</v>
      </c>
      <c r="K211" s="129" t="s">
        <v>240</v>
      </c>
      <c r="L211" s="31"/>
      <c r="M211" s="134" t="s">
        <v>3</v>
      </c>
      <c r="N211" s="135" t="s">
        <v>42</v>
      </c>
      <c r="P211" s="136">
        <f>O211*H211</f>
        <v>0</v>
      </c>
      <c r="Q211" s="136">
        <v>0.36435000000000001</v>
      </c>
      <c r="R211" s="136">
        <f>Q211*H211</f>
        <v>185.92780500000001</v>
      </c>
      <c r="S211" s="136">
        <v>0</v>
      </c>
      <c r="T211" s="137">
        <f>S211*H211</f>
        <v>0</v>
      </c>
      <c r="AR211" s="138" t="s">
        <v>141</v>
      </c>
      <c r="AT211" s="138" t="s">
        <v>124</v>
      </c>
      <c r="AU211" s="138" t="s">
        <v>81</v>
      </c>
      <c r="AY211" s="16" t="s">
        <v>121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79</v>
      </c>
      <c r="BK211" s="139">
        <f>ROUND(I211*H211,2)</f>
        <v>0</v>
      </c>
      <c r="BL211" s="16" t="s">
        <v>141</v>
      </c>
      <c r="BM211" s="138" t="s">
        <v>414</v>
      </c>
    </row>
    <row r="212" spans="2:65" s="1" customFormat="1" ht="18">
      <c r="B212" s="31"/>
      <c r="D212" s="140" t="s">
        <v>130</v>
      </c>
      <c r="F212" s="141" t="s">
        <v>415</v>
      </c>
      <c r="I212" s="142"/>
      <c r="L212" s="31"/>
      <c r="M212" s="143"/>
      <c r="T212" s="52"/>
      <c r="AT212" s="16" t="s">
        <v>130</v>
      </c>
      <c r="AU212" s="16" t="s">
        <v>81</v>
      </c>
    </row>
    <row r="213" spans="2:65" s="1" customFormat="1" ht="10">
      <c r="B213" s="31"/>
      <c r="D213" s="156" t="s">
        <v>243</v>
      </c>
      <c r="F213" s="157" t="s">
        <v>416</v>
      </c>
      <c r="I213" s="142"/>
      <c r="L213" s="31"/>
      <c r="M213" s="143"/>
      <c r="T213" s="52"/>
      <c r="AT213" s="16" t="s">
        <v>243</v>
      </c>
      <c r="AU213" s="16" t="s">
        <v>81</v>
      </c>
    </row>
    <row r="214" spans="2:65" s="12" customFormat="1" ht="10">
      <c r="B214" s="145"/>
      <c r="D214" s="140" t="s">
        <v>212</v>
      </c>
      <c r="E214" s="146" t="s">
        <v>3</v>
      </c>
      <c r="F214" s="147" t="s">
        <v>417</v>
      </c>
      <c r="H214" s="148">
        <v>510.3</v>
      </c>
      <c r="I214" s="149"/>
      <c r="L214" s="145"/>
      <c r="M214" s="150"/>
      <c r="T214" s="151"/>
      <c r="AT214" s="146" t="s">
        <v>212</v>
      </c>
      <c r="AU214" s="146" t="s">
        <v>81</v>
      </c>
      <c r="AV214" s="12" t="s">
        <v>81</v>
      </c>
      <c r="AW214" s="12" t="s">
        <v>33</v>
      </c>
      <c r="AX214" s="12" t="s">
        <v>79</v>
      </c>
      <c r="AY214" s="146" t="s">
        <v>121</v>
      </c>
    </row>
    <row r="215" spans="2:65" s="1" customFormat="1" ht="24.15" customHeight="1">
      <c r="B215" s="126"/>
      <c r="C215" s="127" t="s">
        <v>418</v>
      </c>
      <c r="D215" s="127" t="s">
        <v>124</v>
      </c>
      <c r="E215" s="128" t="s">
        <v>419</v>
      </c>
      <c r="F215" s="129" t="s">
        <v>420</v>
      </c>
      <c r="G215" s="130" t="s">
        <v>277</v>
      </c>
      <c r="H215" s="131">
        <v>510.3</v>
      </c>
      <c r="I215" s="132"/>
      <c r="J215" s="133">
        <f>ROUND(I215*H215,2)</f>
        <v>0</v>
      </c>
      <c r="K215" s="129" t="s">
        <v>240</v>
      </c>
      <c r="L215" s="31"/>
      <c r="M215" s="134" t="s">
        <v>3</v>
      </c>
      <c r="N215" s="135" t="s">
        <v>42</v>
      </c>
      <c r="P215" s="136">
        <f>O215*H215</f>
        <v>0</v>
      </c>
      <c r="Q215" s="136">
        <v>0.74326999999999999</v>
      </c>
      <c r="R215" s="136">
        <f>Q215*H215</f>
        <v>379.29068100000001</v>
      </c>
      <c r="S215" s="136">
        <v>0</v>
      </c>
      <c r="T215" s="137">
        <f>S215*H215</f>
        <v>0</v>
      </c>
      <c r="AR215" s="138" t="s">
        <v>141</v>
      </c>
      <c r="AT215" s="138" t="s">
        <v>124</v>
      </c>
      <c r="AU215" s="138" t="s">
        <v>81</v>
      </c>
      <c r="AY215" s="16" t="s">
        <v>121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79</v>
      </c>
      <c r="BK215" s="139">
        <f>ROUND(I215*H215,2)</f>
        <v>0</v>
      </c>
      <c r="BL215" s="16" t="s">
        <v>141</v>
      </c>
      <c r="BM215" s="138" t="s">
        <v>421</v>
      </c>
    </row>
    <row r="216" spans="2:65" s="1" customFormat="1" ht="18">
      <c r="B216" s="31"/>
      <c r="D216" s="140" t="s">
        <v>130</v>
      </c>
      <c r="F216" s="141" t="s">
        <v>422</v>
      </c>
      <c r="I216" s="142"/>
      <c r="L216" s="31"/>
      <c r="M216" s="143"/>
      <c r="T216" s="52"/>
      <c r="AT216" s="16" t="s">
        <v>130</v>
      </c>
      <c r="AU216" s="16" t="s">
        <v>81</v>
      </c>
    </row>
    <row r="217" spans="2:65" s="1" customFormat="1" ht="10">
      <c r="B217" s="31"/>
      <c r="D217" s="156" t="s">
        <v>243</v>
      </c>
      <c r="F217" s="157" t="s">
        <v>423</v>
      </c>
      <c r="I217" s="142"/>
      <c r="L217" s="31"/>
      <c r="M217" s="143"/>
      <c r="T217" s="52"/>
      <c r="AT217" s="16" t="s">
        <v>243</v>
      </c>
      <c r="AU217" s="16" t="s">
        <v>81</v>
      </c>
    </row>
    <row r="218" spans="2:65" s="12" customFormat="1" ht="10">
      <c r="B218" s="145"/>
      <c r="D218" s="140" t="s">
        <v>212</v>
      </c>
      <c r="E218" s="146" t="s">
        <v>3</v>
      </c>
      <c r="F218" s="147" t="s">
        <v>417</v>
      </c>
      <c r="H218" s="148">
        <v>510.3</v>
      </c>
      <c r="I218" s="149"/>
      <c r="L218" s="145"/>
      <c r="M218" s="150"/>
      <c r="T218" s="151"/>
      <c r="AT218" s="146" t="s">
        <v>212</v>
      </c>
      <c r="AU218" s="146" t="s">
        <v>81</v>
      </c>
      <c r="AV218" s="12" t="s">
        <v>81</v>
      </c>
      <c r="AW218" s="12" t="s">
        <v>33</v>
      </c>
      <c r="AX218" s="12" t="s">
        <v>79</v>
      </c>
      <c r="AY218" s="146" t="s">
        <v>121</v>
      </c>
    </row>
    <row r="219" spans="2:65" s="11" customFormat="1" ht="22.75" customHeight="1">
      <c r="B219" s="114"/>
      <c r="D219" s="115" t="s">
        <v>70</v>
      </c>
      <c r="E219" s="124" t="s">
        <v>120</v>
      </c>
      <c r="F219" s="124" t="s">
        <v>424</v>
      </c>
      <c r="I219" s="117"/>
      <c r="J219" s="125">
        <f>BK219</f>
        <v>0</v>
      </c>
      <c r="L219" s="114"/>
      <c r="M219" s="119"/>
      <c r="P219" s="120">
        <f>SUM(P220:P271)</f>
        <v>0</v>
      </c>
      <c r="R219" s="120">
        <f>SUM(R220:R271)</f>
        <v>1450.9223884000003</v>
      </c>
      <c r="T219" s="121">
        <f>SUM(T220:T271)</f>
        <v>0</v>
      </c>
      <c r="AR219" s="115" t="s">
        <v>79</v>
      </c>
      <c r="AT219" s="122" t="s">
        <v>70</v>
      </c>
      <c r="AU219" s="122" t="s">
        <v>79</v>
      </c>
      <c r="AY219" s="115" t="s">
        <v>121</v>
      </c>
      <c r="BK219" s="123">
        <f>SUM(BK220:BK271)</f>
        <v>0</v>
      </c>
    </row>
    <row r="220" spans="2:65" s="1" customFormat="1" ht="24.15" customHeight="1">
      <c r="B220" s="126"/>
      <c r="C220" s="127" t="s">
        <v>425</v>
      </c>
      <c r="D220" s="127" t="s">
        <v>124</v>
      </c>
      <c r="E220" s="128" t="s">
        <v>426</v>
      </c>
      <c r="F220" s="129" t="s">
        <v>427</v>
      </c>
      <c r="G220" s="130" t="s">
        <v>277</v>
      </c>
      <c r="H220" s="131">
        <v>1402.17</v>
      </c>
      <c r="I220" s="132"/>
      <c r="J220" s="133">
        <f>ROUND(I220*H220,2)</f>
        <v>0</v>
      </c>
      <c r="K220" s="129" t="s">
        <v>240</v>
      </c>
      <c r="L220" s="31"/>
      <c r="M220" s="134" t="s">
        <v>3</v>
      </c>
      <c r="N220" s="135" t="s">
        <v>42</v>
      </c>
      <c r="P220" s="136">
        <f>O220*H220</f>
        <v>0</v>
      </c>
      <c r="Q220" s="136">
        <v>0.46</v>
      </c>
      <c r="R220" s="136">
        <f>Q220*H220</f>
        <v>644.99820000000011</v>
      </c>
      <c r="S220" s="136">
        <v>0</v>
      </c>
      <c r="T220" s="137">
        <f>S220*H220</f>
        <v>0</v>
      </c>
      <c r="AR220" s="138" t="s">
        <v>141</v>
      </c>
      <c r="AT220" s="138" t="s">
        <v>124</v>
      </c>
      <c r="AU220" s="138" t="s">
        <v>81</v>
      </c>
      <c r="AY220" s="16" t="s">
        <v>121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79</v>
      </c>
      <c r="BK220" s="139">
        <f>ROUND(I220*H220,2)</f>
        <v>0</v>
      </c>
      <c r="BL220" s="16" t="s">
        <v>141</v>
      </c>
      <c r="BM220" s="138" t="s">
        <v>428</v>
      </c>
    </row>
    <row r="221" spans="2:65" s="1" customFormat="1" ht="18">
      <c r="B221" s="31"/>
      <c r="D221" s="140" t="s">
        <v>130</v>
      </c>
      <c r="F221" s="141" t="s">
        <v>429</v>
      </c>
      <c r="I221" s="142"/>
      <c r="L221" s="31"/>
      <c r="M221" s="143"/>
      <c r="T221" s="52"/>
      <c r="AT221" s="16" t="s">
        <v>130</v>
      </c>
      <c r="AU221" s="16" t="s">
        <v>81</v>
      </c>
    </row>
    <row r="222" spans="2:65" s="1" customFormat="1" ht="10">
      <c r="B222" s="31"/>
      <c r="D222" s="156" t="s">
        <v>243</v>
      </c>
      <c r="F222" s="157" t="s">
        <v>430</v>
      </c>
      <c r="I222" s="142"/>
      <c r="L222" s="31"/>
      <c r="M222" s="143"/>
      <c r="T222" s="52"/>
      <c r="AT222" s="16" t="s">
        <v>243</v>
      </c>
      <c r="AU222" s="16" t="s">
        <v>81</v>
      </c>
    </row>
    <row r="223" spans="2:65" s="1" customFormat="1" ht="18">
      <c r="B223" s="31"/>
      <c r="D223" s="140" t="s">
        <v>184</v>
      </c>
      <c r="F223" s="144" t="s">
        <v>431</v>
      </c>
      <c r="I223" s="142"/>
      <c r="L223" s="31"/>
      <c r="M223" s="143"/>
      <c r="T223" s="52"/>
      <c r="AT223" s="16" t="s">
        <v>184</v>
      </c>
      <c r="AU223" s="16" t="s">
        <v>81</v>
      </c>
    </row>
    <row r="224" spans="2:65" s="12" customFormat="1" ht="10">
      <c r="B224" s="145"/>
      <c r="D224" s="140" t="s">
        <v>212</v>
      </c>
      <c r="E224" s="146" t="s">
        <v>432</v>
      </c>
      <c r="F224" s="147" t="s">
        <v>433</v>
      </c>
      <c r="H224" s="148">
        <v>1402.17</v>
      </c>
      <c r="I224" s="149"/>
      <c r="L224" s="145"/>
      <c r="M224" s="150"/>
      <c r="T224" s="151"/>
      <c r="AT224" s="146" t="s">
        <v>212</v>
      </c>
      <c r="AU224" s="146" t="s">
        <v>81</v>
      </c>
      <c r="AV224" s="12" t="s">
        <v>81</v>
      </c>
      <c r="AW224" s="12" t="s">
        <v>33</v>
      </c>
      <c r="AX224" s="12" t="s">
        <v>79</v>
      </c>
      <c r="AY224" s="146" t="s">
        <v>121</v>
      </c>
    </row>
    <row r="225" spans="2:65" s="13" customFormat="1" ht="20">
      <c r="B225" s="158"/>
      <c r="D225" s="140" t="s">
        <v>212</v>
      </c>
      <c r="E225" s="159" t="s">
        <v>3</v>
      </c>
      <c r="F225" s="160" t="s">
        <v>434</v>
      </c>
      <c r="H225" s="159" t="s">
        <v>3</v>
      </c>
      <c r="I225" s="161"/>
      <c r="L225" s="158"/>
      <c r="M225" s="162"/>
      <c r="T225" s="163"/>
      <c r="AT225" s="159" t="s">
        <v>212</v>
      </c>
      <c r="AU225" s="159" t="s">
        <v>81</v>
      </c>
      <c r="AV225" s="13" t="s">
        <v>79</v>
      </c>
      <c r="AW225" s="13" t="s">
        <v>33</v>
      </c>
      <c r="AX225" s="13" t="s">
        <v>71</v>
      </c>
      <c r="AY225" s="159" t="s">
        <v>121</v>
      </c>
    </row>
    <row r="226" spans="2:65" s="1" customFormat="1" ht="24.15" customHeight="1">
      <c r="B226" s="126"/>
      <c r="C226" s="127" t="s">
        <v>435</v>
      </c>
      <c r="D226" s="127" t="s">
        <v>124</v>
      </c>
      <c r="E226" s="128" t="s">
        <v>436</v>
      </c>
      <c r="F226" s="129" t="s">
        <v>437</v>
      </c>
      <c r="G226" s="130" t="s">
        <v>277</v>
      </c>
      <c r="H226" s="131">
        <v>1364.96</v>
      </c>
      <c r="I226" s="132"/>
      <c r="J226" s="133">
        <f>ROUND(I226*H226,2)</f>
        <v>0</v>
      </c>
      <c r="K226" s="129" t="s">
        <v>240</v>
      </c>
      <c r="L226" s="31"/>
      <c r="M226" s="134" t="s">
        <v>3</v>
      </c>
      <c r="N226" s="135" t="s">
        <v>42</v>
      </c>
      <c r="P226" s="136">
        <f>O226*H226</f>
        <v>0</v>
      </c>
      <c r="Q226" s="136">
        <v>0.57499999999999996</v>
      </c>
      <c r="R226" s="136">
        <f>Q226*H226</f>
        <v>784.85199999999998</v>
      </c>
      <c r="S226" s="136">
        <v>0</v>
      </c>
      <c r="T226" s="137">
        <f>S226*H226</f>
        <v>0</v>
      </c>
      <c r="AR226" s="138" t="s">
        <v>141</v>
      </c>
      <c r="AT226" s="138" t="s">
        <v>124</v>
      </c>
      <c r="AU226" s="138" t="s">
        <v>81</v>
      </c>
      <c r="AY226" s="16" t="s">
        <v>121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79</v>
      </c>
      <c r="BK226" s="139">
        <f>ROUND(I226*H226,2)</f>
        <v>0</v>
      </c>
      <c r="BL226" s="16" t="s">
        <v>141</v>
      </c>
      <c r="BM226" s="138" t="s">
        <v>438</v>
      </c>
    </row>
    <row r="227" spans="2:65" s="1" customFormat="1" ht="18">
      <c r="B227" s="31"/>
      <c r="D227" s="140" t="s">
        <v>130</v>
      </c>
      <c r="F227" s="141" t="s">
        <v>439</v>
      </c>
      <c r="I227" s="142"/>
      <c r="L227" s="31"/>
      <c r="M227" s="143"/>
      <c r="T227" s="52"/>
      <c r="AT227" s="16" t="s">
        <v>130</v>
      </c>
      <c r="AU227" s="16" t="s">
        <v>81</v>
      </c>
    </row>
    <row r="228" spans="2:65" s="1" customFormat="1" ht="10">
      <c r="B228" s="31"/>
      <c r="D228" s="156" t="s">
        <v>243</v>
      </c>
      <c r="F228" s="157" t="s">
        <v>440</v>
      </c>
      <c r="I228" s="142"/>
      <c r="L228" s="31"/>
      <c r="M228" s="143"/>
      <c r="T228" s="52"/>
      <c r="AT228" s="16" t="s">
        <v>243</v>
      </c>
      <c r="AU228" s="16" t="s">
        <v>81</v>
      </c>
    </row>
    <row r="229" spans="2:65" s="12" customFormat="1" ht="10">
      <c r="B229" s="145"/>
      <c r="D229" s="140" t="s">
        <v>212</v>
      </c>
      <c r="E229" s="146" t="s">
        <v>3</v>
      </c>
      <c r="F229" s="147" t="s">
        <v>441</v>
      </c>
      <c r="H229" s="148">
        <v>1364.96</v>
      </c>
      <c r="I229" s="149"/>
      <c r="L229" s="145"/>
      <c r="M229" s="150"/>
      <c r="T229" s="151"/>
      <c r="AT229" s="146" t="s">
        <v>212</v>
      </c>
      <c r="AU229" s="146" t="s">
        <v>81</v>
      </c>
      <c r="AV229" s="12" t="s">
        <v>81</v>
      </c>
      <c r="AW229" s="12" t="s">
        <v>33</v>
      </c>
      <c r="AX229" s="12" t="s">
        <v>79</v>
      </c>
      <c r="AY229" s="146" t="s">
        <v>121</v>
      </c>
    </row>
    <row r="230" spans="2:65" s="1" customFormat="1" ht="33" customHeight="1">
      <c r="B230" s="126"/>
      <c r="C230" s="127" t="s">
        <v>442</v>
      </c>
      <c r="D230" s="127" t="s">
        <v>124</v>
      </c>
      <c r="E230" s="128" t="s">
        <v>443</v>
      </c>
      <c r="F230" s="129" t="s">
        <v>444</v>
      </c>
      <c r="G230" s="130" t="s">
        <v>277</v>
      </c>
      <c r="H230" s="131">
        <v>3658.7750000000001</v>
      </c>
      <c r="I230" s="132"/>
      <c r="J230" s="133">
        <f>ROUND(I230*H230,2)</f>
        <v>0</v>
      </c>
      <c r="K230" s="129" t="s">
        <v>240</v>
      </c>
      <c r="L230" s="31"/>
      <c r="M230" s="134" t="s">
        <v>3</v>
      </c>
      <c r="N230" s="135" t="s">
        <v>42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141</v>
      </c>
      <c r="AT230" s="138" t="s">
        <v>124</v>
      </c>
      <c r="AU230" s="138" t="s">
        <v>81</v>
      </c>
      <c r="AY230" s="16" t="s">
        <v>121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79</v>
      </c>
      <c r="BK230" s="139">
        <f>ROUND(I230*H230,2)</f>
        <v>0</v>
      </c>
      <c r="BL230" s="16" t="s">
        <v>141</v>
      </c>
      <c r="BM230" s="138" t="s">
        <v>445</v>
      </c>
    </row>
    <row r="231" spans="2:65" s="1" customFormat="1" ht="27">
      <c r="B231" s="31"/>
      <c r="D231" s="140" t="s">
        <v>130</v>
      </c>
      <c r="F231" s="141" t="s">
        <v>446</v>
      </c>
      <c r="I231" s="142"/>
      <c r="L231" s="31"/>
      <c r="M231" s="143"/>
      <c r="T231" s="52"/>
      <c r="AT231" s="16" t="s">
        <v>130</v>
      </c>
      <c r="AU231" s="16" t="s">
        <v>81</v>
      </c>
    </row>
    <row r="232" spans="2:65" s="1" customFormat="1" ht="10">
      <c r="B232" s="31"/>
      <c r="D232" s="156" t="s">
        <v>243</v>
      </c>
      <c r="F232" s="157" t="s">
        <v>447</v>
      </c>
      <c r="I232" s="142"/>
      <c r="L232" s="31"/>
      <c r="M232" s="143"/>
      <c r="T232" s="52"/>
      <c r="AT232" s="16" t="s">
        <v>243</v>
      </c>
      <c r="AU232" s="16" t="s">
        <v>81</v>
      </c>
    </row>
    <row r="233" spans="2:65" s="12" customFormat="1" ht="10">
      <c r="B233" s="145"/>
      <c r="D233" s="140" t="s">
        <v>212</v>
      </c>
      <c r="E233" s="146" t="s">
        <v>220</v>
      </c>
      <c r="F233" s="147" t="s">
        <v>217</v>
      </c>
      <c r="H233" s="148">
        <v>3658.7750000000001</v>
      </c>
      <c r="I233" s="149"/>
      <c r="L233" s="145"/>
      <c r="M233" s="150"/>
      <c r="T233" s="151"/>
      <c r="AT233" s="146" t="s">
        <v>212</v>
      </c>
      <c r="AU233" s="146" t="s">
        <v>81</v>
      </c>
      <c r="AV233" s="12" t="s">
        <v>81</v>
      </c>
      <c r="AW233" s="12" t="s">
        <v>33</v>
      </c>
      <c r="AX233" s="12" t="s">
        <v>79</v>
      </c>
      <c r="AY233" s="146" t="s">
        <v>121</v>
      </c>
    </row>
    <row r="234" spans="2:65" s="13" customFormat="1" ht="10">
      <c r="B234" s="158"/>
      <c r="D234" s="140" t="s">
        <v>212</v>
      </c>
      <c r="E234" s="159" t="s">
        <v>3</v>
      </c>
      <c r="F234" s="160" t="s">
        <v>448</v>
      </c>
      <c r="H234" s="159" t="s">
        <v>3</v>
      </c>
      <c r="I234" s="161"/>
      <c r="L234" s="158"/>
      <c r="M234" s="162"/>
      <c r="T234" s="163"/>
      <c r="AT234" s="159" t="s">
        <v>212</v>
      </c>
      <c r="AU234" s="159" t="s">
        <v>81</v>
      </c>
      <c r="AV234" s="13" t="s">
        <v>79</v>
      </c>
      <c r="AW234" s="13" t="s">
        <v>33</v>
      </c>
      <c r="AX234" s="13" t="s">
        <v>71</v>
      </c>
      <c r="AY234" s="159" t="s">
        <v>121</v>
      </c>
    </row>
    <row r="235" spans="2:65" s="1" customFormat="1" ht="24.15" customHeight="1">
      <c r="B235" s="126"/>
      <c r="C235" s="127" t="s">
        <v>449</v>
      </c>
      <c r="D235" s="127" t="s">
        <v>124</v>
      </c>
      <c r="E235" s="128" t="s">
        <v>450</v>
      </c>
      <c r="F235" s="129" t="s">
        <v>451</v>
      </c>
      <c r="G235" s="130" t="s">
        <v>277</v>
      </c>
      <c r="H235" s="131">
        <v>1330.77</v>
      </c>
      <c r="I235" s="132"/>
      <c r="J235" s="133">
        <f>ROUND(I235*H235,2)</f>
        <v>0</v>
      </c>
      <c r="K235" s="129" t="s">
        <v>240</v>
      </c>
      <c r="L235" s="31"/>
      <c r="M235" s="134" t="s">
        <v>3</v>
      </c>
      <c r="N235" s="135" t="s">
        <v>42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141</v>
      </c>
      <c r="AT235" s="138" t="s">
        <v>124</v>
      </c>
      <c r="AU235" s="138" t="s">
        <v>81</v>
      </c>
      <c r="AY235" s="16" t="s">
        <v>121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79</v>
      </c>
      <c r="BK235" s="139">
        <f>ROUND(I235*H235,2)</f>
        <v>0</v>
      </c>
      <c r="BL235" s="16" t="s">
        <v>141</v>
      </c>
      <c r="BM235" s="138" t="s">
        <v>452</v>
      </c>
    </row>
    <row r="236" spans="2:65" s="1" customFormat="1" ht="27">
      <c r="B236" s="31"/>
      <c r="D236" s="140" t="s">
        <v>130</v>
      </c>
      <c r="F236" s="141" t="s">
        <v>453</v>
      </c>
      <c r="I236" s="142"/>
      <c r="L236" s="31"/>
      <c r="M236" s="143"/>
      <c r="T236" s="52"/>
      <c r="AT236" s="16" t="s">
        <v>130</v>
      </c>
      <c r="AU236" s="16" t="s">
        <v>81</v>
      </c>
    </row>
    <row r="237" spans="2:65" s="1" customFormat="1" ht="10">
      <c r="B237" s="31"/>
      <c r="D237" s="156" t="s">
        <v>243</v>
      </c>
      <c r="F237" s="157" t="s">
        <v>454</v>
      </c>
      <c r="I237" s="142"/>
      <c r="L237" s="31"/>
      <c r="M237" s="143"/>
      <c r="T237" s="52"/>
      <c r="AT237" s="16" t="s">
        <v>243</v>
      </c>
      <c r="AU237" s="16" t="s">
        <v>81</v>
      </c>
    </row>
    <row r="238" spans="2:65" s="12" customFormat="1" ht="10">
      <c r="B238" s="145"/>
      <c r="D238" s="140" t="s">
        <v>212</v>
      </c>
      <c r="E238" s="146" t="s">
        <v>3</v>
      </c>
      <c r="F238" s="147" t="s">
        <v>455</v>
      </c>
      <c r="H238" s="148">
        <v>1330.77</v>
      </c>
      <c r="I238" s="149"/>
      <c r="L238" s="145"/>
      <c r="M238" s="150"/>
      <c r="T238" s="151"/>
      <c r="AT238" s="146" t="s">
        <v>212</v>
      </c>
      <c r="AU238" s="146" t="s">
        <v>81</v>
      </c>
      <c r="AV238" s="12" t="s">
        <v>81</v>
      </c>
      <c r="AW238" s="12" t="s">
        <v>33</v>
      </c>
      <c r="AX238" s="12" t="s">
        <v>79</v>
      </c>
      <c r="AY238" s="146" t="s">
        <v>121</v>
      </c>
    </row>
    <row r="239" spans="2:65" s="1" customFormat="1" ht="21.75" customHeight="1">
      <c r="B239" s="126"/>
      <c r="C239" s="127" t="s">
        <v>456</v>
      </c>
      <c r="D239" s="127" t="s">
        <v>124</v>
      </c>
      <c r="E239" s="128" t="s">
        <v>457</v>
      </c>
      <c r="F239" s="129" t="s">
        <v>458</v>
      </c>
      <c r="G239" s="130" t="s">
        <v>277</v>
      </c>
      <c r="H239" s="131">
        <v>3658.7750000000001</v>
      </c>
      <c r="I239" s="132"/>
      <c r="J239" s="133">
        <f>ROUND(I239*H239,2)</f>
        <v>0</v>
      </c>
      <c r="K239" s="129" t="s">
        <v>240</v>
      </c>
      <c r="L239" s="31"/>
      <c r="M239" s="134" t="s">
        <v>3</v>
      </c>
      <c r="N239" s="135" t="s">
        <v>42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141</v>
      </c>
      <c r="AT239" s="138" t="s">
        <v>124</v>
      </c>
      <c r="AU239" s="138" t="s">
        <v>81</v>
      </c>
      <c r="AY239" s="16" t="s">
        <v>121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79</v>
      </c>
      <c r="BK239" s="139">
        <f>ROUND(I239*H239,2)</f>
        <v>0</v>
      </c>
      <c r="BL239" s="16" t="s">
        <v>141</v>
      </c>
      <c r="BM239" s="138" t="s">
        <v>459</v>
      </c>
    </row>
    <row r="240" spans="2:65" s="1" customFormat="1" ht="18">
      <c r="B240" s="31"/>
      <c r="D240" s="140" t="s">
        <v>130</v>
      </c>
      <c r="F240" s="141" t="s">
        <v>460</v>
      </c>
      <c r="I240" s="142"/>
      <c r="L240" s="31"/>
      <c r="M240" s="143"/>
      <c r="T240" s="52"/>
      <c r="AT240" s="16" t="s">
        <v>130</v>
      </c>
      <c r="AU240" s="16" t="s">
        <v>81</v>
      </c>
    </row>
    <row r="241" spans="2:65" s="1" customFormat="1" ht="10">
      <c r="B241" s="31"/>
      <c r="D241" s="156" t="s">
        <v>243</v>
      </c>
      <c r="F241" s="157" t="s">
        <v>461</v>
      </c>
      <c r="I241" s="142"/>
      <c r="L241" s="31"/>
      <c r="M241" s="143"/>
      <c r="T241" s="52"/>
      <c r="AT241" s="16" t="s">
        <v>243</v>
      </c>
      <c r="AU241" s="16" t="s">
        <v>81</v>
      </c>
    </row>
    <row r="242" spans="2:65" s="12" customFormat="1" ht="10">
      <c r="B242" s="145"/>
      <c r="D242" s="140" t="s">
        <v>212</v>
      </c>
      <c r="E242" s="146" t="s">
        <v>3</v>
      </c>
      <c r="F242" s="147" t="s">
        <v>217</v>
      </c>
      <c r="H242" s="148">
        <v>3658.7750000000001</v>
      </c>
      <c r="I242" s="149"/>
      <c r="L242" s="145"/>
      <c r="M242" s="150"/>
      <c r="T242" s="151"/>
      <c r="AT242" s="146" t="s">
        <v>212</v>
      </c>
      <c r="AU242" s="146" t="s">
        <v>81</v>
      </c>
      <c r="AV242" s="12" t="s">
        <v>81</v>
      </c>
      <c r="AW242" s="12" t="s">
        <v>33</v>
      </c>
      <c r="AX242" s="12" t="s">
        <v>79</v>
      </c>
      <c r="AY242" s="146" t="s">
        <v>121</v>
      </c>
    </row>
    <row r="243" spans="2:65" s="13" customFormat="1" ht="10">
      <c r="B243" s="158"/>
      <c r="D243" s="140" t="s">
        <v>212</v>
      </c>
      <c r="E243" s="159" t="s">
        <v>3</v>
      </c>
      <c r="F243" s="160" t="s">
        <v>462</v>
      </c>
      <c r="H243" s="159" t="s">
        <v>3</v>
      </c>
      <c r="I243" s="161"/>
      <c r="L243" s="158"/>
      <c r="M243" s="162"/>
      <c r="T243" s="163"/>
      <c r="AT243" s="159" t="s">
        <v>212</v>
      </c>
      <c r="AU243" s="159" t="s">
        <v>81</v>
      </c>
      <c r="AV243" s="13" t="s">
        <v>79</v>
      </c>
      <c r="AW243" s="13" t="s">
        <v>33</v>
      </c>
      <c r="AX243" s="13" t="s">
        <v>71</v>
      </c>
      <c r="AY243" s="159" t="s">
        <v>121</v>
      </c>
    </row>
    <row r="244" spans="2:65" s="1" customFormat="1" ht="21.75" customHeight="1">
      <c r="B244" s="126"/>
      <c r="C244" s="127" t="s">
        <v>463</v>
      </c>
      <c r="D244" s="127" t="s">
        <v>124</v>
      </c>
      <c r="E244" s="128" t="s">
        <v>464</v>
      </c>
      <c r="F244" s="129" t="s">
        <v>465</v>
      </c>
      <c r="G244" s="130" t="s">
        <v>277</v>
      </c>
      <c r="H244" s="131">
        <v>3658.7750000000001</v>
      </c>
      <c r="I244" s="132"/>
      <c r="J244" s="133">
        <f>ROUND(I244*H244,2)</f>
        <v>0</v>
      </c>
      <c r="K244" s="129" t="s">
        <v>240</v>
      </c>
      <c r="L244" s="31"/>
      <c r="M244" s="134" t="s">
        <v>3</v>
      </c>
      <c r="N244" s="135" t="s">
        <v>42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141</v>
      </c>
      <c r="AT244" s="138" t="s">
        <v>124</v>
      </c>
      <c r="AU244" s="138" t="s">
        <v>81</v>
      </c>
      <c r="AY244" s="16" t="s">
        <v>121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79</v>
      </c>
      <c r="BK244" s="139">
        <f>ROUND(I244*H244,2)</f>
        <v>0</v>
      </c>
      <c r="BL244" s="16" t="s">
        <v>141</v>
      </c>
      <c r="BM244" s="138" t="s">
        <v>466</v>
      </c>
    </row>
    <row r="245" spans="2:65" s="1" customFormat="1" ht="18">
      <c r="B245" s="31"/>
      <c r="D245" s="140" t="s">
        <v>130</v>
      </c>
      <c r="F245" s="141" t="s">
        <v>467</v>
      </c>
      <c r="I245" s="142"/>
      <c r="L245" s="31"/>
      <c r="M245" s="143"/>
      <c r="T245" s="52"/>
      <c r="AT245" s="16" t="s">
        <v>130</v>
      </c>
      <c r="AU245" s="16" t="s">
        <v>81</v>
      </c>
    </row>
    <row r="246" spans="2:65" s="1" customFormat="1" ht="10">
      <c r="B246" s="31"/>
      <c r="D246" s="156" t="s">
        <v>243</v>
      </c>
      <c r="F246" s="157" t="s">
        <v>468</v>
      </c>
      <c r="I246" s="142"/>
      <c r="L246" s="31"/>
      <c r="M246" s="143"/>
      <c r="T246" s="52"/>
      <c r="AT246" s="16" t="s">
        <v>243</v>
      </c>
      <c r="AU246" s="16" t="s">
        <v>81</v>
      </c>
    </row>
    <row r="247" spans="2:65" s="12" customFormat="1" ht="10">
      <c r="B247" s="145"/>
      <c r="D247" s="140" t="s">
        <v>212</v>
      </c>
      <c r="E247" s="146" t="s">
        <v>3</v>
      </c>
      <c r="F247" s="147" t="s">
        <v>220</v>
      </c>
      <c r="H247" s="148">
        <v>3658.7750000000001</v>
      </c>
      <c r="I247" s="149"/>
      <c r="L247" s="145"/>
      <c r="M247" s="150"/>
      <c r="T247" s="151"/>
      <c r="AT247" s="146" t="s">
        <v>212</v>
      </c>
      <c r="AU247" s="146" t="s">
        <v>81</v>
      </c>
      <c r="AV247" s="12" t="s">
        <v>81</v>
      </c>
      <c r="AW247" s="12" t="s">
        <v>33</v>
      </c>
      <c r="AX247" s="12" t="s">
        <v>79</v>
      </c>
      <c r="AY247" s="146" t="s">
        <v>121</v>
      </c>
    </row>
    <row r="248" spans="2:65" s="13" customFormat="1" ht="10">
      <c r="B248" s="158"/>
      <c r="D248" s="140" t="s">
        <v>212</v>
      </c>
      <c r="E248" s="159" t="s">
        <v>3</v>
      </c>
      <c r="F248" s="160" t="s">
        <v>469</v>
      </c>
      <c r="H248" s="159" t="s">
        <v>3</v>
      </c>
      <c r="I248" s="161"/>
      <c r="L248" s="158"/>
      <c r="M248" s="162"/>
      <c r="T248" s="163"/>
      <c r="AT248" s="159" t="s">
        <v>212</v>
      </c>
      <c r="AU248" s="159" t="s">
        <v>81</v>
      </c>
      <c r="AV248" s="13" t="s">
        <v>79</v>
      </c>
      <c r="AW248" s="13" t="s">
        <v>33</v>
      </c>
      <c r="AX248" s="13" t="s">
        <v>71</v>
      </c>
      <c r="AY248" s="159" t="s">
        <v>121</v>
      </c>
    </row>
    <row r="249" spans="2:65" s="1" customFormat="1" ht="33" customHeight="1">
      <c r="B249" s="126"/>
      <c r="C249" s="127" t="s">
        <v>470</v>
      </c>
      <c r="D249" s="127" t="s">
        <v>124</v>
      </c>
      <c r="E249" s="128" t="s">
        <v>471</v>
      </c>
      <c r="F249" s="129" t="s">
        <v>472</v>
      </c>
      <c r="G249" s="130" t="s">
        <v>277</v>
      </c>
      <c r="H249" s="131">
        <v>3658.7750000000001</v>
      </c>
      <c r="I249" s="132"/>
      <c r="J249" s="133">
        <f>ROUND(I249*H249,2)</f>
        <v>0</v>
      </c>
      <c r="K249" s="129" t="s">
        <v>240</v>
      </c>
      <c r="L249" s="31"/>
      <c r="M249" s="134" t="s">
        <v>3</v>
      </c>
      <c r="N249" s="135" t="s">
        <v>42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141</v>
      </c>
      <c r="AT249" s="138" t="s">
        <v>124</v>
      </c>
      <c r="AU249" s="138" t="s">
        <v>81</v>
      </c>
      <c r="AY249" s="16" t="s">
        <v>121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79</v>
      </c>
      <c r="BK249" s="139">
        <f>ROUND(I249*H249,2)</f>
        <v>0</v>
      </c>
      <c r="BL249" s="16" t="s">
        <v>141</v>
      </c>
      <c r="BM249" s="138" t="s">
        <v>473</v>
      </c>
    </row>
    <row r="250" spans="2:65" s="1" customFormat="1" ht="27">
      <c r="B250" s="31"/>
      <c r="D250" s="140" t="s">
        <v>130</v>
      </c>
      <c r="F250" s="141" t="s">
        <v>474</v>
      </c>
      <c r="I250" s="142"/>
      <c r="L250" s="31"/>
      <c r="M250" s="143"/>
      <c r="T250" s="52"/>
      <c r="AT250" s="16" t="s">
        <v>130</v>
      </c>
      <c r="AU250" s="16" t="s">
        <v>81</v>
      </c>
    </row>
    <row r="251" spans="2:65" s="1" customFormat="1" ht="10">
      <c r="B251" s="31"/>
      <c r="D251" s="156" t="s">
        <v>243</v>
      </c>
      <c r="F251" s="157" t="s">
        <v>475</v>
      </c>
      <c r="I251" s="142"/>
      <c r="L251" s="31"/>
      <c r="M251" s="143"/>
      <c r="T251" s="52"/>
      <c r="AT251" s="16" t="s">
        <v>243</v>
      </c>
      <c r="AU251" s="16" t="s">
        <v>81</v>
      </c>
    </row>
    <row r="252" spans="2:65" s="1" customFormat="1" ht="18">
      <c r="B252" s="31"/>
      <c r="D252" s="140" t="s">
        <v>184</v>
      </c>
      <c r="F252" s="144" t="s">
        <v>476</v>
      </c>
      <c r="I252" s="142"/>
      <c r="L252" s="31"/>
      <c r="M252" s="143"/>
      <c r="T252" s="52"/>
      <c r="AT252" s="16" t="s">
        <v>184</v>
      </c>
      <c r="AU252" s="16" t="s">
        <v>81</v>
      </c>
    </row>
    <row r="253" spans="2:65" s="12" customFormat="1" ht="10">
      <c r="B253" s="145"/>
      <c r="D253" s="140" t="s">
        <v>212</v>
      </c>
      <c r="E253" s="146" t="s">
        <v>217</v>
      </c>
      <c r="F253" s="147" t="s">
        <v>477</v>
      </c>
      <c r="H253" s="148">
        <v>3658.7750000000001</v>
      </c>
      <c r="I253" s="149"/>
      <c r="L253" s="145"/>
      <c r="M253" s="150"/>
      <c r="T253" s="151"/>
      <c r="AT253" s="146" t="s">
        <v>212</v>
      </c>
      <c r="AU253" s="146" t="s">
        <v>81</v>
      </c>
      <c r="AV253" s="12" t="s">
        <v>81</v>
      </c>
      <c r="AW253" s="12" t="s">
        <v>33</v>
      </c>
      <c r="AX253" s="12" t="s">
        <v>79</v>
      </c>
      <c r="AY253" s="146" t="s">
        <v>121</v>
      </c>
    </row>
    <row r="254" spans="2:65" s="13" customFormat="1" ht="10">
      <c r="B254" s="158"/>
      <c r="D254" s="140" t="s">
        <v>212</v>
      </c>
      <c r="E254" s="159" t="s">
        <v>3</v>
      </c>
      <c r="F254" s="160" t="s">
        <v>478</v>
      </c>
      <c r="H254" s="159" t="s">
        <v>3</v>
      </c>
      <c r="I254" s="161"/>
      <c r="L254" s="158"/>
      <c r="M254" s="162"/>
      <c r="T254" s="163"/>
      <c r="AT254" s="159" t="s">
        <v>212</v>
      </c>
      <c r="AU254" s="159" t="s">
        <v>81</v>
      </c>
      <c r="AV254" s="13" t="s">
        <v>79</v>
      </c>
      <c r="AW254" s="13" t="s">
        <v>33</v>
      </c>
      <c r="AX254" s="13" t="s">
        <v>71</v>
      </c>
      <c r="AY254" s="159" t="s">
        <v>121</v>
      </c>
    </row>
    <row r="255" spans="2:65" s="1" customFormat="1" ht="24.15" customHeight="1">
      <c r="B255" s="126"/>
      <c r="C255" s="127" t="s">
        <v>479</v>
      </c>
      <c r="D255" s="127" t="s">
        <v>124</v>
      </c>
      <c r="E255" s="128" t="s">
        <v>480</v>
      </c>
      <c r="F255" s="129" t="s">
        <v>481</v>
      </c>
      <c r="G255" s="130" t="s">
        <v>277</v>
      </c>
      <c r="H255" s="131">
        <v>75.52</v>
      </c>
      <c r="I255" s="132"/>
      <c r="J255" s="133">
        <f>ROUND(I255*H255,2)</f>
        <v>0</v>
      </c>
      <c r="K255" s="129" t="s">
        <v>240</v>
      </c>
      <c r="L255" s="31"/>
      <c r="M255" s="134" t="s">
        <v>3</v>
      </c>
      <c r="N255" s="135" t="s">
        <v>42</v>
      </c>
      <c r="P255" s="136">
        <f>O255*H255</f>
        <v>0</v>
      </c>
      <c r="Q255" s="136">
        <v>0.11162</v>
      </c>
      <c r="R255" s="136">
        <f>Q255*H255</f>
        <v>8.429542399999999</v>
      </c>
      <c r="S255" s="136">
        <v>0</v>
      </c>
      <c r="T255" s="137">
        <f>S255*H255</f>
        <v>0</v>
      </c>
      <c r="AR255" s="138" t="s">
        <v>141</v>
      </c>
      <c r="AT255" s="138" t="s">
        <v>124</v>
      </c>
      <c r="AU255" s="138" t="s">
        <v>81</v>
      </c>
      <c r="AY255" s="16" t="s">
        <v>121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79</v>
      </c>
      <c r="BK255" s="139">
        <f>ROUND(I255*H255,2)</f>
        <v>0</v>
      </c>
      <c r="BL255" s="16" t="s">
        <v>141</v>
      </c>
      <c r="BM255" s="138" t="s">
        <v>482</v>
      </c>
    </row>
    <row r="256" spans="2:65" s="1" customFormat="1" ht="45">
      <c r="B256" s="31"/>
      <c r="D256" s="140" t="s">
        <v>130</v>
      </c>
      <c r="F256" s="141" t="s">
        <v>483</v>
      </c>
      <c r="I256" s="142"/>
      <c r="L256" s="31"/>
      <c r="M256" s="143"/>
      <c r="T256" s="52"/>
      <c r="AT256" s="16" t="s">
        <v>130</v>
      </c>
      <c r="AU256" s="16" t="s">
        <v>81</v>
      </c>
    </row>
    <row r="257" spans="2:65" s="1" customFormat="1" ht="10">
      <c r="B257" s="31"/>
      <c r="D257" s="156" t="s">
        <v>243</v>
      </c>
      <c r="F257" s="157" t="s">
        <v>484</v>
      </c>
      <c r="I257" s="142"/>
      <c r="L257" s="31"/>
      <c r="M257" s="143"/>
      <c r="T257" s="52"/>
      <c r="AT257" s="16" t="s">
        <v>243</v>
      </c>
      <c r="AU257" s="16" t="s">
        <v>81</v>
      </c>
    </row>
    <row r="258" spans="2:65" s="1" customFormat="1" ht="18">
      <c r="B258" s="31"/>
      <c r="D258" s="140" t="s">
        <v>184</v>
      </c>
      <c r="F258" s="144" t="s">
        <v>485</v>
      </c>
      <c r="I258" s="142"/>
      <c r="L258" s="31"/>
      <c r="M258" s="143"/>
      <c r="T258" s="52"/>
      <c r="AT258" s="16" t="s">
        <v>184</v>
      </c>
      <c r="AU258" s="16" t="s">
        <v>81</v>
      </c>
    </row>
    <row r="259" spans="2:65" s="12" customFormat="1" ht="10">
      <c r="B259" s="145"/>
      <c r="D259" s="140" t="s">
        <v>212</v>
      </c>
      <c r="E259" s="146" t="s">
        <v>3</v>
      </c>
      <c r="F259" s="147" t="s">
        <v>486</v>
      </c>
      <c r="H259" s="148">
        <v>75.52</v>
      </c>
      <c r="I259" s="149"/>
      <c r="L259" s="145"/>
      <c r="M259" s="150"/>
      <c r="T259" s="151"/>
      <c r="AT259" s="146" t="s">
        <v>212</v>
      </c>
      <c r="AU259" s="146" t="s">
        <v>81</v>
      </c>
      <c r="AV259" s="12" t="s">
        <v>81</v>
      </c>
      <c r="AW259" s="12" t="s">
        <v>33</v>
      </c>
      <c r="AX259" s="12" t="s">
        <v>79</v>
      </c>
      <c r="AY259" s="146" t="s">
        <v>121</v>
      </c>
    </row>
    <row r="260" spans="2:65" s="1" customFormat="1" ht="24.15" customHeight="1">
      <c r="B260" s="126"/>
      <c r="C260" s="171" t="s">
        <v>487</v>
      </c>
      <c r="D260" s="171" t="s">
        <v>365</v>
      </c>
      <c r="E260" s="172" t="s">
        <v>488</v>
      </c>
      <c r="F260" s="173" t="s">
        <v>489</v>
      </c>
      <c r="G260" s="174" t="s">
        <v>277</v>
      </c>
      <c r="H260" s="175">
        <v>43.05</v>
      </c>
      <c r="I260" s="176"/>
      <c r="J260" s="177">
        <f>ROUND(I260*H260,2)</f>
        <v>0</v>
      </c>
      <c r="K260" s="173" t="s">
        <v>240</v>
      </c>
      <c r="L260" s="178"/>
      <c r="M260" s="179" t="s">
        <v>3</v>
      </c>
      <c r="N260" s="180" t="s">
        <v>42</v>
      </c>
      <c r="P260" s="136">
        <f>O260*H260</f>
        <v>0</v>
      </c>
      <c r="Q260" s="136">
        <v>0.17499999999999999</v>
      </c>
      <c r="R260" s="136">
        <f>Q260*H260</f>
        <v>7.5337499999999986</v>
      </c>
      <c r="S260" s="136">
        <v>0</v>
      </c>
      <c r="T260" s="137">
        <f>S260*H260</f>
        <v>0</v>
      </c>
      <c r="AR260" s="138" t="s">
        <v>161</v>
      </c>
      <c r="AT260" s="138" t="s">
        <v>365</v>
      </c>
      <c r="AU260" s="138" t="s">
        <v>81</v>
      </c>
      <c r="AY260" s="16" t="s">
        <v>121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79</v>
      </c>
      <c r="BK260" s="139">
        <f>ROUND(I260*H260,2)</f>
        <v>0</v>
      </c>
      <c r="BL260" s="16" t="s">
        <v>141</v>
      </c>
      <c r="BM260" s="138" t="s">
        <v>490</v>
      </c>
    </row>
    <row r="261" spans="2:65" s="1" customFormat="1" ht="18">
      <c r="B261" s="31"/>
      <c r="D261" s="140" t="s">
        <v>130</v>
      </c>
      <c r="F261" s="141" t="s">
        <v>489</v>
      </c>
      <c r="I261" s="142"/>
      <c r="L261" s="31"/>
      <c r="M261" s="143"/>
      <c r="T261" s="52"/>
      <c r="AT261" s="16" t="s">
        <v>130</v>
      </c>
      <c r="AU261" s="16" t="s">
        <v>81</v>
      </c>
    </row>
    <row r="262" spans="2:65" s="13" customFormat="1" ht="10">
      <c r="B262" s="158"/>
      <c r="D262" s="140" t="s">
        <v>212</v>
      </c>
      <c r="E262" s="159" t="s">
        <v>3</v>
      </c>
      <c r="F262" s="160" t="s">
        <v>491</v>
      </c>
      <c r="H262" s="159" t="s">
        <v>3</v>
      </c>
      <c r="I262" s="161"/>
      <c r="L262" s="158"/>
      <c r="M262" s="162"/>
      <c r="T262" s="163"/>
      <c r="AT262" s="159" t="s">
        <v>212</v>
      </c>
      <c r="AU262" s="159" t="s">
        <v>81</v>
      </c>
      <c r="AV262" s="13" t="s">
        <v>79</v>
      </c>
      <c r="AW262" s="13" t="s">
        <v>33</v>
      </c>
      <c r="AX262" s="13" t="s">
        <v>71</v>
      </c>
      <c r="AY262" s="159" t="s">
        <v>121</v>
      </c>
    </row>
    <row r="263" spans="2:65" s="12" customFormat="1" ht="10">
      <c r="B263" s="145"/>
      <c r="D263" s="140" t="s">
        <v>212</v>
      </c>
      <c r="E263" s="146" t="s">
        <v>3</v>
      </c>
      <c r="F263" s="147" t="s">
        <v>492</v>
      </c>
      <c r="H263" s="148">
        <v>43.05</v>
      </c>
      <c r="I263" s="149"/>
      <c r="L263" s="145"/>
      <c r="M263" s="150"/>
      <c r="T263" s="151"/>
      <c r="AT263" s="146" t="s">
        <v>212</v>
      </c>
      <c r="AU263" s="146" t="s">
        <v>81</v>
      </c>
      <c r="AV263" s="12" t="s">
        <v>81</v>
      </c>
      <c r="AW263" s="12" t="s">
        <v>33</v>
      </c>
      <c r="AX263" s="12" t="s">
        <v>79</v>
      </c>
      <c r="AY263" s="146" t="s">
        <v>121</v>
      </c>
    </row>
    <row r="264" spans="2:65" s="1" customFormat="1" ht="21.75" customHeight="1">
      <c r="B264" s="126"/>
      <c r="C264" s="171" t="s">
        <v>493</v>
      </c>
      <c r="D264" s="171" t="s">
        <v>365</v>
      </c>
      <c r="E264" s="172" t="s">
        <v>494</v>
      </c>
      <c r="F264" s="173" t="s">
        <v>495</v>
      </c>
      <c r="G264" s="174" t="s">
        <v>277</v>
      </c>
      <c r="H264" s="175">
        <v>27.846</v>
      </c>
      <c r="I264" s="176"/>
      <c r="J264" s="177">
        <f>ROUND(I264*H264,2)</f>
        <v>0</v>
      </c>
      <c r="K264" s="173" t="s">
        <v>240</v>
      </c>
      <c r="L264" s="178"/>
      <c r="M264" s="179" t="s">
        <v>3</v>
      </c>
      <c r="N264" s="180" t="s">
        <v>42</v>
      </c>
      <c r="P264" s="136">
        <f>O264*H264</f>
        <v>0</v>
      </c>
      <c r="Q264" s="136">
        <v>0.17599999999999999</v>
      </c>
      <c r="R264" s="136">
        <f>Q264*H264</f>
        <v>4.9008959999999995</v>
      </c>
      <c r="S264" s="136">
        <v>0</v>
      </c>
      <c r="T264" s="137">
        <f>S264*H264</f>
        <v>0</v>
      </c>
      <c r="AR264" s="138" t="s">
        <v>161</v>
      </c>
      <c r="AT264" s="138" t="s">
        <v>365</v>
      </c>
      <c r="AU264" s="138" t="s">
        <v>81</v>
      </c>
      <c r="AY264" s="16" t="s">
        <v>121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79</v>
      </c>
      <c r="BK264" s="139">
        <f>ROUND(I264*H264,2)</f>
        <v>0</v>
      </c>
      <c r="BL264" s="16" t="s">
        <v>141</v>
      </c>
      <c r="BM264" s="138" t="s">
        <v>496</v>
      </c>
    </row>
    <row r="265" spans="2:65" s="1" customFormat="1" ht="10">
      <c r="B265" s="31"/>
      <c r="D265" s="140" t="s">
        <v>130</v>
      </c>
      <c r="F265" s="141" t="s">
        <v>495</v>
      </c>
      <c r="I265" s="142"/>
      <c r="L265" s="31"/>
      <c r="M265" s="143"/>
      <c r="T265" s="52"/>
      <c r="AT265" s="16" t="s">
        <v>130</v>
      </c>
      <c r="AU265" s="16" t="s">
        <v>81</v>
      </c>
    </row>
    <row r="266" spans="2:65" s="1" customFormat="1" ht="18">
      <c r="B266" s="31"/>
      <c r="D266" s="140" t="s">
        <v>184</v>
      </c>
      <c r="F266" s="144" t="s">
        <v>497</v>
      </c>
      <c r="I266" s="142"/>
      <c r="L266" s="31"/>
      <c r="M266" s="143"/>
      <c r="T266" s="52"/>
      <c r="AT266" s="16" t="s">
        <v>184</v>
      </c>
      <c r="AU266" s="16" t="s">
        <v>81</v>
      </c>
    </row>
    <row r="267" spans="2:65" s="12" customFormat="1" ht="10">
      <c r="B267" s="145"/>
      <c r="D267" s="140" t="s">
        <v>212</v>
      </c>
      <c r="E267" s="146" t="s">
        <v>3</v>
      </c>
      <c r="F267" s="147" t="s">
        <v>498</v>
      </c>
      <c r="H267" s="148">
        <v>27.846</v>
      </c>
      <c r="I267" s="149"/>
      <c r="L267" s="145"/>
      <c r="M267" s="150"/>
      <c r="T267" s="151"/>
      <c r="AT267" s="146" t="s">
        <v>212</v>
      </c>
      <c r="AU267" s="146" t="s">
        <v>81</v>
      </c>
      <c r="AV267" s="12" t="s">
        <v>81</v>
      </c>
      <c r="AW267" s="12" t="s">
        <v>33</v>
      </c>
      <c r="AX267" s="12" t="s">
        <v>79</v>
      </c>
      <c r="AY267" s="146" t="s">
        <v>121</v>
      </c>
    </row>
    <row r="268" spans="2:65" s="13" customFormat="1" ht="10">
      <c r="B268" s="158"/>
      <c r="D268" s="140" t="s">
        <v>212</v>
      </c>
      <c r="E268" s="159" t="s">
        <v>3</v>
      </c>
      <c r="F268" s="160" t="s">
        <v>491</v>
      </c>
      <c r="H268" s="159" t="s">
        <v>3</v>
      </c>
      <c r="I268" s="161"/>
      <c r="L268" s="158"/>
      <c r="M268" s="162"/>
      <c r="T268" s="163"/>
      <c r="AT268" s="159" t="s">
        <v>212</v>
      </c>
      <c r="AU268" s="159" t="s">
        <v>81</v>
      </c>
      <c r="AV268" s="13" t="s">
        <v>79</v>
      </c>
      <c r="AW268" s="13" t="s">
        <v>33</v>
      </c>
      <c r="AX268" s="13" t="s">
        <v>71</v>
      </c>
      <c r="AY268" s="159" t="s">
        <v>121</v>
      </c>
    </row>
    <row r="269" spans="2:65" s="1" customFormat="1" ht="16.5" customHeight="1">
      <c r="B269" s="126"/>
      <c r="C269" s="171" t="s">
        <v>499</v>
      </c>
      <c r="D269" s="171" t="s">
        <v>365</v>
      </c>
      <c r="E269" s="172" t="s">
        <v>500</v>
      </c>
      <c r="F269" s="173" t="s">
        <v>501</v>
      </c>
      <c r="G269" s="174" t="s">
        <v>277</v>
      </c>
      <c r="H269" s="175">
        <v>8</v>
      </c>
      <c r="I269" s="176"/>
      <c r="J269" s="177">
        <f>ROUND(I269*H269,2)</f>
        <v>0</v>
      </c>
      <c r="K269" s="173" t="s">
        <v>3</v>
      </c>
      <c r="L269" s="178"/>
      <c r="M269" s="179" t="s">
        <v>3</v>
      </c>
      <c r="N269" s="180" t="s">
        <v>42</v>
      </c>
      <c r="P269" s="136">
        <f>O269*H269</f>
        <v>0</v>
      </c>
      <c r="Q269" s="136">
        <v>2.5999999999999999E-2</v>
      </c>
      <c r="R269" s="136">
        <f>Q269*H269</f>
        <v>0.20799999999999999</v>
      </c>
      <c r="S269" s="136">
        <v>0</v>
      </c>
      <c r="T269" s="137">
        <f>S269*H269</f>
        <v>0</v>
      </c>
      <c r="AR269" s="138" t="s">
        <v>161</v>
      </c>
      <c r="AT269" s="138" t="s">
        <v>365</v>
      </c>
      <c r="AU269" s="138" t="s">
        <v>81</v>
      </c>
      <c r="AY269" s="16" t="s">
        <v>121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79</v>
      </c>
      <c r="BK269" s="139">
        <f>ROUND(I269*H269,2)</f>
        <v>0</v>
      </c>
      <c r="BL269" s="16" t="s">
        <v>141</v>
      </c>
      <c r="BM269" s="138" t="s">
        <v>502</v>
      </c>
    </row>
    <row r="270" spans="2:65" s="1" customFormat="1" ht="10">
      <c r="B270" s="31"/>
      <c r="D270" s="140" t="s">
        <v>130</v>
      </c>
      <c r="F270" s="141" t="s">
        <v>503</v>
      </c>
      <c r="I270" s="142"/>
      <c r="L270" s="31"/>
      <c r="M270" s="143"/>
      <c r="T270" s="52"/>
      <c r="AT270" s="16" t="s">
        <v>130</v>
      </c>
      <c r="AU270" s="16" t="s">
        <v>81</v>
      </c>
    </row>
    <row r="271" spans="2:65" s="12" customFormat="1" ht="10">
      <c r="B271" s="145"/>
      <c r="D271" s="140" t="s">
        <v>212</v>
      </c>
      <c r="E271" s="146" t="s">
        <v>3</v>
      </c>
      <c r="F271" s="147" t="s">
        <v>161</v>
      </c>
      <c r="H271" s="148">
        <v>8</v>
      </c>
      <c r="I271" s="149"/>
      <c r="L271" s="145"/>
      <c r="M271" s="150"/>
      <c r="T271" s="151"/>
      <c r="AT271" s="146" t="s">
        <v>212</v>
      </c>
      <c r="AU271" s="146" t="s">
        <v>81</v>
      </c>
      <c r="AV271" s="12" t="s">
        <v>81</v>
      </c>
      <c r="AW271" s="12" t="s">
        <v>33</v>
      </c>
      <c r="AX271" s="12" t="s">
        <v>79</v>
      </c>
      <c r="AY271" s="146" t="s">
        <v>121</v>
      </c>
    </row>
    <row r="272" spans="2:65" s="11" customFormat="1" ht="22.75" customHeight="1">
      <c r="B272" s="114"/>
      <c r="D272" s="115" t="s">
        <v>70</v>
      </c>
      <c r="E272" s="124" t="s">
        <v>168</v>
      </c>
      <c r="F272" s="124" t="s">
        <v>504</v>
      </c>
      <c r="I272" s="117"/>
      <c r="J272" s="125">
        <f>BK272</f>
        <v>0</v>
      </c>
      <c r="L272" s="114"/>
      <c r="M272" s="119"/>
      <c r="P272" s="120">
        <f>SUM(P273:P343)</f>
        <v>0</v>
      </c>
      <c r="R272" s="120">
        <f>SUM(R273:R343)</f>
        <v>350.23655557400002</v>
      </c>
      <c r="T272" s="121">
        <f>SUM(T273:T343)</f>
        <v>400</v>
      </c>
      <c r="AR272" s="115" t="s">
        <v>79</v>
      </c>
      <c r="AT272" s="122" t="s">
        <v>70</v>
      </c>
      <c r="AU272" s="122" t="s">
        <v>79</v>
      </c>
      <c r="AY272" s="115" t="s">
        <v>121</v>
      </c>
      <c r="BK272" s="123">
        <f>SUM(BK273:BK343)</f>
        <v>0</v>
      </c>
    </row>
    <row r="273" spans="2:65" s="1" customFormat="1" ht="24.15" customHeight="1">
      <c r="B273" s="126"/>
      <c r="C273" s="127" t="s">
        <v>505</v>
      </c>
      <c r="D273" s="127" t="s">
        <v>124</v>
      </c>
      <c r="E273" s="128" t="s">
        <v>506</v>
      </c>
      <c r="F273" s="129" t="s">
        <v>507</v>
      </c>
      <c r="G273" s="130" t="s">
        <v>239</v>
      </c>
      <c r="H273" s="131">
        <v>24</v>
      </c>
      <c r="I273" s="132"/>
      <c r="J273" s="133">
        <f>ROUND(I273*H273,2)</f>
        <v>0</v>
      </c>
      <c r="K273" s="129" t="s">
        <v>240</v>
      </c>
      <c r="L273" s="31"/>
      <c r="M273" s="134" t="s">
        <v>3</v>
      </c>
      <c r="N273" s="135" t="s">
        <v>42</v>
      </c>
      <c r="P273" s="136">
        <f>O273*H273</f>
        <v>0</v>
      </c>
      <c r="Q273" s="136">
        <v>6.9999999999999999E-4</v>
      </c>
      <c r="R273" s="136">
        <f>Q273*H273</f>
        <v>1.6799999999999999E-2</v>
      </c>
      <c r="S273" s="136">
        <v>0</v>
      </c>
      <c r="T273" s="137">
        <f>S273*H273</f>
        <v>0</v>
      </c>
      <c r="AR273" s="138" t="s">
        <v>141</v>
      </c>
      <c r="AT273" s="138" t="s">
        <v>124</v>
      </c>
      <c r="AU273" s="138" t="s">
        <v>81</v>
      </c>
      <c r="AY273" s="16" t="s">
        <v>121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79</v>
      </c>
      <c r="BK273" s="139">
        <f>ROUND(I273*H273,2)</f>
        <v>0</v>
      </c>
      <c r="BL273" s="16" t="s">
        <v>141</v>
      </c>
      <c r="BM273" s="138" t="s">
        <v>508</v>
      </c>
    </row>
    <row r="274" spans="2:65" s="1" customFormat="1" ht="18">
      <c r="B274" s="31"/>
      <c r="D274" s="140" t="s">
        <v>130</v>
      </c>
      <c r="F274" s="141" t="s">
        <v>509</v>
      </c>
      <c r="I274" s="142"/>
      <c r="L274" s="31"/>
      <c r="M274" s="143"/>
      <c r="T274" s="52"/>
      <c r="AT274" s="16" t="s">
        <v>130</v>
      </c>
      <c r="AU274" s="16" t="s">
        <v>81</v>
      </c>
    </row>
    <row r="275" spans="2:65" s="1" customFormat="1" ht="10">
      <c r="B275" s="31"/>
      <c r="D275" s="156" t="s">
        <v>243</v>
      </c>
      <c r="F275" s="157" t="s">
        <v>510</v>
      </c>
      <c r="I275" s="142"/>
      <c r="L275" s="31"/>
      <c r="M275" s="143"/>
      <c r="T275" s="52"/>
      <c r="AT275" s="16" t="s">
        <v>243</v>
      </c>
      <c r="AU275" s="16" t="s">
        <v>81</v>
      </c>
    </row>
    <row r="276" spans="2:65" s="12" customFormat="1" ht="10">
      <c r="B276" s="145"/>
      <c r="D276" s="140" t="s">
        <v>212</v>
      </c>
      <c r="E276" s="146" t="s">
        <v>3</v>
      </c>
      <c r="F276" s="147" t="s">
        <v>395</v>
      </c>
      <c r="H276" s="148">
        <v>24</v>
      </c>
      <c r="I276" s="149"/>
      <c r="L276" s="145"/>
      <c r="M276" s="150"/>
      <c r="T276" s="151"/>
      <c r="AT276" s="146" t="s">
        <v>212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121</v>
      </c>
    </row>
    <row r="277" spans="2:65" s="1" customFormat="1" ht="24.15" customHeight="1">
      <c r="B277" s="126"/>
      <c r="C277" s="127" t="s">
        <v>511</v>
      </c>
      <c r="D277" s="127" t="s">
        <v>124</v>
      </c>
      <c r="E277" s="128" t="s">
        <v>512</v>
      </c>
      <c r="F277" s="129" t="s">
        <v>513</v>
      </c>
      <c r="G277" s="130" t="s">
        <v>239</v>
      </c>
      <c r="H277" s="131">
        <v>16</v>
      </c>
      <c r="I277" s="132"/>
      <c r="J277" s="133">
        <f>ROUND(I277*H277,2)</f>
        <v>0</v>
      </c>
      <c r="K277" s="129" t="s">
        <v>240</v>
      </c>
      <c r="L277" s="31"/>
      <c r="M277" s="134" t="s">
        <v>3</v>
      </c>
      <c r="N277" s="135" t="s">
        <v>42</v>
      </c>
      <c r="P277" s="136">
        <f>O277*H277</f>
        <v>0</v>
      </c>
      <c r="Q277" s="136">
        <v>0.10940999999999999</v>
      </c>
      <c r="R277" s="136">
        <f>Q277*H277</f>
        <v>1.7505599999999999</v>
      </c>
      <c r="S277" s="136">
        <v>0</v>
      </c>
      <c r="T277" s="137">
        <f>S277*H277</f>
        <v>0</v>
      </c>
      <c r="AR277" s="138" t="s">
        <v>141</v>
      </c>
      <c r="AT277" s="138" t="s">
        <v>124</v>
      </c>
      <c r="AU277" s="138" t="s">
        <v>81</v>
      </c>
      <c r="AY277" s="16" t="s">
        <v>121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79</v>
      </c>
      <c r="BK277" s="139">
        <f>ROUND(I277*H277,2)</f>
        <v>0</v>
      </c>
      <c r="BL277" s="16" t="s">
        <v>141</v>
      </c>
      <c r="BM277" s="138" t="s">
        <v>514</v>
      </c>
    </row>
    <row r="278" spans="2:65" s="1" customFormat="1" ht="18">
      <c r="B278" s="31"/>
      <c r="D278" s="140" t="s">
        <v>130</v>
      </c>
      <c r="F278" s="141" t="s">
        <v>515</v>
      </c>
      <c r="I278" s="142"/>
      <c r="L278" s="31"/>
      <c r="M278" s="143"/>
      <c r="T278" s="52"/>
      <c r="AT278" s="16" t="s">
        <v>130</v>
      </c>
      <c r="AU278" s="16" t="s">
        <v>81</v>
      </c>
    </row>
    <row r="279" spans="2:65" s="1" customFormat="1" ht="10">
      <c r="B279" s="31"/>
      <c r="D279" s="156" t="s">
        <v>243</v>
      </c>
      <c r="F279" s="157" t="s">
        <v>516</v>
      </c>
      <c r="I279" s="142"/>
      <c r="L279" s="31"/>
      <c r="M279" s="143"/>
      <c r="T279" s="52"/>
      <c r="AT279" s="16" t="s">
        <v>243</v>
      </c>
      <c r="AU279" s="16" t="s">
        <v>81</v>
      </c>
    </row>
    <row r="280" spans="2:65" s="12" customFormat="1" ht="10">
      <c r="B280" s="145"/>
      <c r="D280" s="140" t="s">
        <v>212</v>
      </c>
      <c r="E280" s="146" t="s">
        <v>3</v>
      </c>
      <c r="F280" s="147" t="s">
        <v>191</v>
      </c>
      <c r="H280" s="148">
        <v>16</v>
      </c>
      <c r="I280" s="149"/>
      <c r="L280" s="145"/>
      <c r="M280" s="150"/>
      <c r="T280" s="151"/>
      <c r="AT280" s="146" t="s">
        <v>212</v>
      </c>
      <c r="AU280" s="146" t="s">
        <v>81</v>
      </c>
      <c r="AV280" s="12" t="s">
        <v>81</v>
      </c>
      <c r="AW280" s="12" t="s">
        <v>33</v>
      </c>
      <c r="AX280" s="12" t="s">
        <v>79</v>
      </c>
      <c r="AY280" s="146" t="s">
        <v>121</v>
      </c>
    </row>
    <row r="281" spans="2:65" s="1" customFormat="1" ht="24.15" customHeight="1">
      <c r="B281" s="126"/>
      <c r="C281" s="171" t="s">
        <v>517</v>
      </c>
      <c r="D281" s="171" t="s">
        <v>365</v>
      </c>
      <c r="E281" s="172" t="s">
        <v>518</v>
      </c>
      <c r="F281" s="173" t="s">
        <v>519</v>
      </c>
      <c r="G281" s="174" t="s">
        <v>239</v>
      </c>
      <c r="H281" s="175">
        <v>16</v>
      </c>
      <c r="I281" s="176"/>
      <c r="J281" s="177">
        <f>ROUND(I281*H281,2)</f>
        <v>0</v>
      </c>
      <c r="K281" s="173" t="s">
        <v>240</v>
      </c>
      <c r="L281" s="178"/>
      <c r="M281" s="179" t="s">
        <v>3</v>
      </c>
      <c r="N281" s="180" t="s">
        <v>42</v>
      </c>
      <c r="P281" s="136">
        <f>O281*H281</f>
        <v>0</v>
      </c>
      <c r="Q281" s="136">
        <v>2.5000000000000001E-3</v>
      </c>
      <c r="R281" s="136">
        <f>Q281*H281</f>
        <v>0.04</v>
      </c>
      <c r="S281" s="136">
        <v>0</v>
      </c>
      <c r="T281" s="137">
        <f>S281*H281</f>
        <v>0</v>
      </c>
      <c r="AR281" s="138" t="s">
        <v>161</v>
      </c>
      <c r="AT281" s="138" t="s">
        <v>365</v>
      </c>
      <c r="AU281" s="138" t="s">
        <v>81</v>
      </c>
      <c r="AY281" s="16" t="s">
        <v>121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79</v>
      </c>
      <c r="BK281" s="139">
        <f>ROUND(I281*H281,2)</f>
        <v>0</v>
      </c>
      <c r="BL281" s="16" t="s">
        <v>141</v>
      </c>
      <c r="BM281" s="138" t="s">
        <v>520</v>
      </c>
    </row>
    <row r="282" spans="2:65" s="1" customFormat="1" ht="10">
      <c r="B282" s="31"/>
      <c r="D282" s="140" t="s">
        <v>130</v>
      </c>
      <c r="F282" s="141" t="s">
        <v>519</v>
      </c>
      <c r="I282" s="142"/>
      <c r="L282" s="31"/>
      <c r="M282" s="143"/>
      <c r="T282" s="52"/>
      <c r="AT282" s="16" t="s">
        <v>130</v>
      </c>
      <c r="AU282" s="16" t="s">
        <v>81</v>
      </c>
    </row>
    <row r="283" spans="2:65" s="1" customFormat="1" ht="18">
      <c r="B283" s="31"/>
      <c r="D283" s="140" t="s">
        <v>184</v>
      </c>
      <c r="F283" s="144" t="s">
        <v>521</v>
      </c>
      <c r="I283" s="142"/>
      <c r="L283" s="31"/>
      <c r="M283" s="143"/>
      <c r="T283" s="52"/>
      <c r="AT283" s="16" t="s">
        <v>184</v>
      </c>
      <c r="AU283" s="16" t="s">
        <v>81</v>
      </c>
    </row>
    <row r="284" spans="2:65" s="13" customFormat="1" ht="10">
      <c r="B284" s="158"/>
      <c r="D284" s="140" t="s">
        <v>212</v>
      </c>
      <c r="E284" s="159" t="s">
        <v>3</v>
      </c>
      <c r="F284" s="160" t="s">
        <v>522</v>
      </c>
      <c r="H284" s="159" t="s">
        <v>3</v>
      </c>
      <c r="I284" s="161"/>
      <c r="L284" s="158"/>
      <c r="M284" s="162"/>
      <c r="T284" s="163"/>
      <c r="AT284" s="159" t="s">
        <v>212</v>
      </c>
      <c r="AU284" s="159" t="s">
        <v>81</v>
      </c>
      <c r="AV284" s="13" t="s">
        <v>79</v>
      </c>
      <c r="AW284" s="13" t="s">
        <v>33</v>
      </c>
      <c r="AX284" s="13" t="s">
        <v>71</v>
      </c>
      <c r="AY284" s="159" t="s">
        <v>121</v>
      </c>
    </row>
    <row r="285" spans="2:65" s="12" customFormat="1" ht="10">
      <c r="B285" s="145"/>
      <c r="D285" s="140" t="s">
        <v>212</v>
      </c>
      <c r="E285" s="146" t="s">
        <v>3</v>
      </c>
      <c r="F285" s="147" t="s">
        <v>161</v>
      </c>
      <c r="H285" s="148">
        <v>8</v>
      </c>
      <c r="I285" s="149"/>
      <c r="L285" s="145"/>
      <c r="M285" s="150"/>
      <c r="T285" s="151"/>
      <c r="AT285" s="146" t="s">
        <v>212</v>
      </c>
      <c r="AU285" s="146" t="s">
        <v>81</v>
      </c>
      <c r="AV285" s="12" t="s">
        <v>81</v>
      </c>
      <c r="AW285" s="12" t="s">
        <v>33</v>
      </c>
      <c r="AX285" s="12" t="s">
        <v>71</v>
      </c>
      <c r="AY285" s="146" t="s">
        <v>121</v>
      </c>
    </row>
    <row r="286" spans="2:65" s="13" customFormat="1" ht="10">
      <c r="B286" s="158"/>
      <c r="D286" s="140" t="s">
        <v>212</v>
      </c>
      <c r="E286" s="159" t="s">
        <v>3</v>
      </c>
      <c r="F286" s="160" t="s">
        <v>523</v>
      </c>
      <c r="H286" s="159" t="s">
        <v>3</v>
      </c>
      <c r="I286" s="161"/>
      <c r="L286" s="158"/>
      <c r="M286" s="162"/>
      <c r="T286" s="163"/>
      <c r="AT286" s="159" t="s">
        <v>212</v>
      </c>
      <c r="AU286" s="159" t="s">
        <v>81</v>
      </c>
      <c r="AV286" s="13" t="s">
        <v>79</v>
      </c>
      <c r="AW286" s="13" t="s">
        <v>33</v>
      </c>
      <c r="AX286" s="13" t="s">
        <v>71</v>
      </c>
      <c r="AY286" s="159" t="s">
        <v>121</v>
      </c>
    </row>
    <row r="287" spans="2:65" s="12" customFormat="1" ht="10">
      <c r="B287" s="145"/>
      <c r="D287" s="140" t="s">
        <v>212</v>
      </c>
      <c r="E287" s="146" t="s">
        <v>3</v>
      </c>
      <c r="F287" s="147" t="s">
        <v>161</v>
      </c>
      <c r="H287" s="148">
        <v>8</v>
      </c>
      <c r="I287" s="149"/>
      <c r="L287" s="145"/>
      <c r="M287" s="150"/>
      <c r="T287" s="151"/>
      <c r="AT287" s="146" t="s">
        <v>212</v>
      </c>
      <c r="AU287" s="146" t="s">
        <v>81</v>
      </c>
      <c r="AV287" s="12" t="s">
        <v>81</v>
      </c>
      <c r="AW287" s="12" t="s">
        <v>33</v>
      </c>
      <c r="AX287" s="12" t="s">
        <v>71</v>
      </c>
      <c r="AY287" s="146" t="s">
        <v>121</v>
      </c>
    </row>
    <row r="288" spans="2:65" s="14" customFormat="1" ht="10">
      <c r="B288" s="164"/>
      <c r="D288" s="140" t="s">
        <v>212</v>
      </c>
      <c r="E288" s="165" t="s">
        <v>3</v>
      </c>
      <c r="F288" s="166" t="s">
        <v>323</v>
      </c>
      <c r="H288" s="167">
        <v>16</v>
      </c>
      <c r="I288" s="168"/>
      <c r="L288" s="164"/>
      <c r="M288" s="169"/>
      <c r="T288" s="170"/>
      <c r="AT288" s="165" t="s">
        <v>212</v>
      </c>
      <c r="AU288" s="165" t="s">
        <v>81</v>
      </c>
      <c r="AV288" s="14" t="s">
        <v>141</v>
      </c>
      <c r="AW288" s="14" t="s">
        <v>33</v>
      </c>
      <c r="AX288" s="14" t="s">
        <v>79</v>
      </c>
      <c r="AY288" s="165" t="s">
        <v>121</v>
      </c>
    </row>
    <row r="289" spans="2:65" s="1" customFormat="1" ht="16.5" customHeight="1">
      <c r="B289" s="126"/>
      <c r="C289" s="171" t="s">
        <v>524</v>
      </c>
      <c r="D289" s="171" t="s">
        <v>365</v>
      </c>
      <c r="E289" s="172" t="s">
        <v>525</v>
      </c>
      <c r="F289" s="173" t="s">
        <v>526</v>
      </c>
      <c r="G289" s="174" t="s">
        <v>239</v>
      </c>
      <c r="H289" s="175">
        <v>8</v>
      </c>
      <c r="I289" s="176"/>
      <c r="J289" s="177">
        <f>ROUND(I289*H289,2)</f>
        <v>0</v>
      </c>
      <c r="K289" s="173" t="s">
        <v>240</v>
      </c>
      <c r="L289" s="178"/>
      <c r="M289" s="179" t="s">
        <v>3</v>
      </c>
      <c r="N289" s="180" t="s">
        <v>42</v>
      </c>
      <c r="P289" s="136">
        <f>O289*H289</f>
        <v>0</v>
      </c>
      <c r="Q289" s="136">
        <v>1.6999999999999999E-3</v>
      </c>
      <c r="R289" s="136">
        <f>Q289*H289</f>
        <v>1.3599999999999999E-2</v>
      </c>
      <c r="S289" s="136">
        <v>0</v>
      </c>
      <c r="T289" s="137">
        <f>S289*H289</f>
        <v>0</v>
      </c>
      <c r="AR289" s="138" t="s">
        <v>161</v>
      </c>
      <c r="AT289" s="138" t="s">
        <v>365</v>
      </c>
      <c r="AU289" s="138" t="s">
        <v>81</v>
      </c>
      <c r="AY289" s="16" t="s">
        <v>121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6" t="s">
        <v>79</v>
      </c>
      <c r="BK289" s="139">
        <f>ROUND(I289*H289,2)</f>
        <v>0</v>
      </c>
      <c r="BL289" s="16" t="s">
        <v>141</v>
      </c>
      <c r="BM289" s="138" t="s">
        <v>527</v>
      </c>
    </row>
    <row r="290" spans="2:65" s="1" customFormat="1" ht="10">
      <c r="B290" s="31"/>
      <c r="D290" s="140" t="s">
        <v>130</v>
      </c>
      <c r="F290" s="141" t="s">
        <v>526</v>
      </c>
      <c r="I290" s="142"/>
      <c r="L290" s="31"/>
      <c r="M290" s="143"/>
      <c r="T290" s="52"/>
      <c r="AT290" s="16" t="s">
        <v>130</v>
      </c>
      <c r="AU290" s="16" t="s">
        <v>81</v>
      </c>
    </row>
    <row r="291" spans="2:65" s="13" customFormat="1" ht="10">
      <c r="B291" s="158"/>
      <c r="D291" s="140" t="s">
        <v>212</v>
      </c>
      <c r="E291" s="159" t="s">
        <v>3</v>
      </c>
      <c r="F291" s="160" t="s">
        <v>528</v>
      </c>
      <c r="H291" s="159" t="s">
        <v>3</v>
      </c>
      <c r="I291" s="161"/>
      <c r="L291" s="158"/>
      <c r="M291" s="162"/>
      <c r="T291" s="163"/>
      <c r="AT291" s="159" t="s">
        <v>212</v>
      </c>
      <c r="AU291" s="159" t="s">
        <v>81</v>
      </c>
      <c r="AV291" s="13" t="s">
        <v>79</v>
      </c>
      <c r="AW291" s="13" t="s">
        <v>33</v>
      </c>
      <c r="AX291" s="13" t="s">
        <v>71</v>
      </c>
      <c r="AY291" s="159" t="s">
        <v>121</v>
      </c>
    </row>
    <row r="292" spans="2:65" s="12" customFormat="1" ht="10">
      <c r="B292" s="145"/>
      <c r="D292" s="140" t="s">
        <v>212</v>
      </c>
      <c r="E292" s="146" t="s">
        <v>3</v>
      </c>
      <c r="F292" s="147" t="s">
        <v>161</v>
      </c>
      <c r="H292" s="148">
        <v>8</v>
      </c>
      <c r="I292" s="149"/>
      <c r="L292" s="145"/>
      <c r="M292" s="150"/>
      <c r="T292" s="151"/>
      <c r="AT292" s="146" t="s">
        <v>212</v>
      </c>
      <c r="AU292" s="146" t="s">
        <v>81</v>
      </c>
      <c r="AV292" s="12" t="s">
        <v>81</v>
      </c>
      <c r="AW292" s="12" t="s">
        <v>33</v>
      </c>
      <c r="AX292" s="12" t="s">
        <v>79</v>
      </c>
      <c r="AY292" s="146" t="s">
        <v>121</v>
      </c>
    </row>
    <row r="293" spans="2:65" s="1" customFormat="1" ht="21.75" customHeight="1">
      <c r="B293" s="126"/>
      <c r="C293" s="171" t="s">
        <v>529</v>
      </c>
      <c r="D293" s="171" t="s">
        <v>365</v>
      </c>
      <c r="E293" s="172" t="s">
        <v>530</v>
      </c>
      <c r="F293" s="173" t="s">
        <v>531</v>
      </c>
      <c r="G293" s="174" t="s">
        <v>239</v>
      </c>
      <c r="H293" s="175">
        <v>16</v>
      </c>
      <c r="I293" s="176"/>
      <c r="J293" s="177">
        <f>ROUND(I293*H293,2)</f>
        <v>0</v>
      </c>
      <c r="K293" s="173" t="s">
        <v>240</v>
      </c>
      <c r="L293" s="178"/>
      <c r="M293" s="179" t="s">
        <v>3</v>
      </c>
      <c r="N293" s="180" t="s">
        <v>42</v>
      </c>
      <c r="P293" s="136">
        <f>O293*H293</f>
        <v>0</v>
      </c>
      <c r="Q293" s="136">
        <v>6.1000000000000004E-3</v>
      </c>
      <c r="R293" s="136">
        <f>Q293*H293</f>
        <v>9.7600000000000006E-2</v>
      </c>
      <c r="S293" s="136">
        <v>0</v>
      </c>
      <c r="T293" s="137">
        <f>S293*H293</f>
        <v>0</v>
      </c>
      <c r="AR293" s="138" t="s">
        <v>161</v>
      </c>
      <c r="AT293" s="138" t="s">
        <v>365</v>
      </c>
      <c r="AU293" s="138" t="s">
        <v>81</v>
      </c>
      <c r="AY293" s="16" t="s">
        <v>121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79</v>
      </c>
      <c r="BK293" s="139">
        <f>ROUND(I293*H293,2)</f>
        <v>0</v>
      </c>
      <c r="BL293" s="16" t="s">
        <v>141</v>
      </c>
      <c r="BM293" s="138" t="s">
        <v>532</v>
      </c>
    </row>
    <row r="294" spans="2:65" s="1" customFormat="1" ht="10">
      <c r="B294" s="31"/>
      <c r="D294" s="140" t="s">
        <v>130</v>
      </c>
      <c r="F294" s="141" t="s">
        <v>531</v>
      </c>
      <c r="I294" s="142"/>
      <c r="L294" s="31"/>
      <c r="M294" s="143"/>
      <c r="T294" s="52"/>
      <c r="AT294" s="16" t="s">
        <v>130</v>
      </c>
      <c r="AU294" s="16" t="s">
        <v>81</v>
      </c>
    </row>
    <row r="295" spans="2:65" s="12" customFormat="1" ht="10">
      <c r="B295" s="145"/>
      <c r="D295" s="140" t="s">
        <v>212</v>
      </c>
      <c r="E295" s="146" t="s">
        <v>3</v>
      </c>
      <c r="F295" s="147" t="s">
        <v>191</v>
      </c>
      <c r="H295" s="148">
        <v>16</v>
      </c>
      <c r="I295" s="149"/>
      <c r="L295" s="145"/>
      <c r="M295" s="150"/>
      <c r="T295" s="151"/>
      <c r="AT295" s="146" t="s">
        <v>212</v>
      </c>
      <c r="AU295" s="146" t="s">
        <v>81</v>
      </c>
      <c r="AV295" s="12" t="s">
        <v>81</v>
      </c>
      <c r="AW295" s="12" t="s">
        <v>33</v>
      </c>
      <c r="AX295" s="12" t="s">
        <v>79</v>
      </c>
      <c r="AY295" s="146" t="s">
        <v>121</v>
      </c>
    </row>
    <row r="296" spans="2:65" s="1" customFormat="1" ht="16.5" customHeight="1">
      <c r="B296" s="126"/>
      <c r="C296" s="171" t="s">
        <v>533</v>
      </c>
      <c r="D296" s="171" t="s">
        <v>365</v>
      </c>
      <c r="E296" s="172" t="s">
        <v>534</v>
      </c>
      <c r="F296" s="173" t="s">
        <v>535</v>
      </c>
      <c r="G296" s="174" t="s">
        <v>239</v>
      </c>
      <c r="H296" s="175">
        <v>16</v>
      </c>
      <c r="I296" s="176"/>
      <c r="J296" s="177">
        <f>ROUND(I296*H296,2)</f>
        <v>0</v>
      </c>
      <c r="K296" s="173" t="s">
        <v>240</v>
      </c>
      <c r="L296" s="178"/>
      <c r="M296" s="179" t="s">
        <v>3</v>
      </c>
      <c r="N296" s="180" t="s">
        <v>42</v>
      </c>
      <c r="P296" s="136">
        <f>O296*H296</f>
        <v>0</v>
      </c>
      <c r="Q296" s="136">
        <v>1E-4</v>
      </c>
      <c r="R296" s="136">
        <f>Q296*H296</f>
        <v>1.6000000000000001E-3</v>
      </c>
      <c r="S296" s="136">
        <v>0</v>
      </c>
      <c r="T296" s="137">
        <f>S296*H296</f>
        <v>0</v>
      </c>
      <c r="AR296" s="138" t="s">
        <v>161</v>
      </c>
      <c r="AT296" s="138" t="s">
        <v>365</v>
      </c>
      <c r="AU296" s="138" t="s">
        <v>81</v>
      </c>
      <c r="AY296" s="16" t="s">
        <v>121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79</v>
      </c>
      <c r="BK296" s="139">
        <f>ROUND(I296*H296,2)</f>
        <v>0</v>
      </c>
      <c r="BL296" s="16" t="s">
        <v>141</v>
      </c>
      <c r="BM296" s="138" t="s">
        <v>536</v>
      </c>
    </row>
    <row r="297" spans="2:65" s="1" customFormat="1" ht="10">
      <c r="B297" s="31"/>
      <c r="D297" s="140" t="s">
        <v>130</v>
      </c>
      <c r="F297" s="141" t="s">
        <v>535</v>
      </c>
      <c r="I297" s="142"/>
      <c r="L297" s="31"/>
      <c r="M297" s="143"/>
      <c r="T297" s="52"/>
      <c r="AT297" s="16" t="s">
        <v>130</v>
      </c>
      <c r="AU297" s="16" t="s">
        <v>81</v>
      </c>
    </row>
    <row r="298" spans="2:65" s="12" customFormat="1" ht="10">
      <c r="B298" s="145"/>
      <c r="D298" s="140" t="s">
        <v>212</v>
      </c>
      <c r="E298" s="146" t="s">
        <v>3</v>
      </c>
      <c r="F298" s="147" t="s">
        <v>191</v>
      </c>
      <c r="H298" s="148">
        <v>16</v>
      </c>
      <c r="I298" s="149"/>
      <c r="L298" s="145"/>
      <c r="M298" s="150"/>
      <c r="T298" s="151"/>
      <c r="AT298" s="146" t="s">
        <v>212</v>
      </c>
      <c r="AU298" s="146" t="s">
        <v>81</v>
      </c>
      <c r="AV298" s="12" t="s">
        <v>81</v>
      </c>
      <c r="AW298" s="12" t="s">
        <v>33</v>
      </c>
      <c r="AX298" s="12" t="s">
        <v>79</v>
      </c>
      <c r="AY298" s="146" t="s">
        <v>121</v>
      </c>
    </row>
    <row r="299" spans="2:65" s="1" customFormat="1" ht="33" customHeight="1">
      <c r="B299" s="126"/>
      <c r="C299" s="127" t="s">
        <v>537</v>
      </c>
      <c r="D299" s="127" t="s">
        <v>124</v>
      </c>
      <c r="E299" s="128" t="s">
        <v>538</v>
      </c>
      <c r="F299" s="129" t="s">
        <v>539</v>
      </c>
      <c r="G299" s="130" t="s">
        <v>296</v>
      </c>
      <c r="H299" s="131">
        <v>1648</v>
      </c>
      <c r="I299" s="132"/>
      <c r="J299" s="133">
        <f>ROUND(I299*H299,2)</f>
        <v>0</v>
      </c>
      <c r="K299" s="129" t="s">
        <v>240</v>
      </c>
      <c r="L299" s="31"/>
      <c r="M299" s="134" t="s">
        <v>3</v>
      </c>
      <c r="N299" s="135" t="s">
        <v>42</v>
      </c>
      <c r="P299" s="136">
        <f>O299*H299</f>
        <v>0</v>
      </c>
      <c r="Q299" s="136">
        <v>0.15540000000000001</v>
      </c>
      <c r="R299" s="136">
        <f>Q299*H299</f>
        <v>256.0992</v>
      </c>
      <c r="S299" s="136">
        <v>0</v>
      </c>
      <c r="T299" s="137">
        <f>S299*H299</f>
        <v>0</v>
      </c>
      <c r="AR299" s="138" t="s">
        <v>141</v>
      </c>
      <c r="AT299" s="138" t="s">
        <v>124</v>
      </c>
      <c r="AU299" s="138" t="s">
        <v>81</v>
      </c>
      <c r="AY299" s="16" t="s">
        <v>121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79</v>
      </c>
      <c r="BK299" s="139">
        <f>ROUND(I299*H299,2)</f>
        <v>0</v>
      </c>
      <c r="BL299" s="16" t="s">
        <v>141</v>
      </c>
      <c r="BM299" s="138" t="s">
        <v>540</v>
      </c>
    </row>
    <row r="300" spans="2:65" s="1" customFormat="1" ht="27">
      <c r="B300" s="31"/>
      <c r="D300" s="140" t="s">
        <v>130</v>
      </c>
      <c r="F300" s="141" t="s">
        <v>541</v>
      </c>
      <c r="I300" s="142"/>
      <c r="L300" s="31"/>
      <c r="M300" s="143"/>
      <c r="T300" s="52"/>
      <c r="AT300" s="16" t="s">
        <v>130</v>
      </c>
      <c r="AU300" s="16" t="s">
        <v>81</v>
      </c>
    </row>
    <row r="301" spans="2:65" s="1" customFormat="1" ht="10">
      <c r="B301" s="31"/>
      <c r="D301" s="156" t="s">
        <v>243</v>
      </c>
      <c r="F301" s="157" t="s">
        <v>542</v>
      </c>
      <c r="I301" s="142"/>
      <c r="L301" s="31"/>
      <c r="M301" s="143"/>
      <c r="T301" s="52"/>
      <c r="AT301" s="16" t="s">
        <v>243</v>
      </c>
      <c r="AU301" s="16" t="s">
        <v>81</v>
      </c>
    </row>
    <row r="302" spans="2:65" s="12" customFormat="1" ht="10">
      <c r="B302" s="145"/>
      <c r="D302" s="140" t="s">
        <v>212</v>
      </c>
      <c r="E302" s="146" t="s">
        <v>3</v>
      </c>
      <c r="F302" s="147" t="s">
        <v>543</v>
      </c>
      <c r="H302" s="148">
        <v>1648</v>
      </c>
      <c r="I302" s="149"/>
      <c r="L302" s="145"/>
      <c r="M302" s="150"/>
      <c r="T302" s="151"/>
      <c r="AT302" s="146" t="s">
        <v>212</v>
      </c>
      <c r="AU302" s="146" t="s">
        <v>81</v>
      </c>
      <c r="AV302" s="12" t="s">
        <v>81</v>
      </c>
      <c r="AW302" s="12" t="s">
        <v>33</v>
      </c>
      <c r="AX302" s="12" t="s">
        <v>79</v>
      </c>
      <c r="AY302" s="146" t="s">
        <v>121</v>
      </c>
    </row>
    <row r="303" spans="2:65" s="13" customFormat="1" ht="10">
      <c r="B303" s="158"/>
      <c r="D303" s="140" t="s">
        <v>212</v>
      </c>
      <c r="E303" s="159" t="s">
        <v>3</v>
      </c>
      <c r="F303" s="160" t="s">
        <v>544</v>
      </c>
      <c r="H303" s="159" t="s">
        <v>3</v>
      </c>
      <c r="I303" s="161"/>
      <c r="L303" s="158"/>
      <c r="M303" s="162"/>
      <c r="T303" s="163"/>
      <c r="AT303" s="159" t="s">
        <v>212</v>
      </c>
      <c r="AU303" s="159" t="s">
        <v>81</v>
      </c>
      <c r="AV303" s="13" t="s">
        <v>79</v>
      </c>
      <c r="AW303" s="13" t="s">
        <v>33</v>
      </c>
      <c r="AX303" s="13" t="s">
        <v>71</v>
      </c>
      <c r="AY303" s="159" t="s">
        <v>121</v>
      </c>
    </row>
    <row r="304" spans="2:65" s="1" customFormat="1" ht="16.5" customHeight="1">
      <c r="B304" s="126"/>
      <c r="C304" s="171" t="s">
        <v>545</v>
      </c>
      <c r="D304" s="171" t="s">
        <v>365</v>
      </c>
      <c r="E304" s="172" t="s">
        <v>546</v>
      </c>
      <c r="F304" s="173" t="s">
        <v>547</v>
      </c>
      <c r="G304" s="174" t="s">
        <v>296</v>
      </c>
      <c r="H304" s="175">
        <v>1648</v>
      </c>
      <c r="I304" s="176"/>
      <c r="J304" s="177">
        <f>ROUND(I304*H304,2)</f>
        <v>0</v>
      </c>
      <c r="K304" s="173" t="s">
        <v>240</v>
      </c>
      <c r="L304" s="178"/>
      <c r="M304" s="179" t="s">
        <v>3</v>
      </c>
      <c r="N304" s="180" t="s">
        <v>42</v>
      </c>
      <c r="P304" s="136">
        <f>O304*H304</f>
        <v>0</v>
      </c>
      <c r="Q304" s="136">
        <v>4.4999999999999998E-2</v>
      </c>
      <c r="R304" s="136">
        <f>Q304*H304</f>
        <v>74.16</v>
      </c>
      <c r="S304" s="136">
        <v>0</v>
      </c>
      <c r="T304" s="137">
        <f>S304*H304</f>
        <v>0</v>
      </c>
      <c r="AR304" s="138" t="s">
        <v>161</v>
      </c>
      <c r="AT304" s="138" t="s">
        <v>365</v>
      </c>
      <c r="AU304" s="138" t="s">
        <v>81</v>
      </c>
      <c r="AY304" s="16" t="s">
        <v>121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6" t="s">
        <v>79</v>
      </c>
      <c r="BK304" s="139">
        <f>ROUND(I304*H304,2)</f>
        <v>0</v>
      </c>
      <c r="BL304" s="16" t="s">
        <v>141</v>
      </c>
      <c r="BM304" s="138" t="s">
        <v>548</v>
      </c>
    </row>
    <row r="305" spans="2:65" s="1" customFormat="1" ht="10">
      <c r="B305" s="31"/>
      <c r="D305" s="140" t="s">
        <v>130</v>
      </c>
      <c r="F305" s="141" t="s">
        <v>547</v>
      </c>
      <c r="I305" s="142"/>
      <c r="L305" s="31"/>
      <c r="M305" s="143"/>
      <c r="T305" s="52"/>
      <c r="AT305" s="16" t="s">
        <v>130</v>
      </c>
      <c r="AU305" s="16" t="s">
        <v>81</v>
      </c>
    </row>
    <row r="306" spans="2:65" s="12" customFormat="1" ht="10">
      <c r="B306" s="145"/>
      <c r="D306" s="140" t="s">
        <v>212</v>
      </c>
      <c r="E306" s="146" t="s">
        <v>3</v>
      </c>
      <c r="F306" s="147" t="s">
        <v>543</v>
      </c>
      <c r="H306" s="148">
        <v>1648</v>
      </c>
      <c r="I306" s="149"/>
      <c r="L306" s="145"/>
      <c r="M306" s="150"/>
      <c r="T306" s="151"/>
      <c r="AT306" s="146" t="s">
        <v>212</v>
      </c>
      <c r="AU306" s="146" t="s">
        <v>81</v>
      </c>
      <c r="AV306" s="12" t="s">
        <v>81</v>
      </c>
      <c r="AW306" s="12" t="s">
        <v>33</v>
      </c>
      <c r="AX306" s="12" t="s">
        <v>79</v>
      </c>
      <c r="AY306" s="146" t="s">
        <v>121</v>
      </c>
    </row>
    <row r="307" spans="2:65" s="13" customFormat="1" ht="10">
      <c r="B307" s="158"/>
      <c r="D307" s="140" t="s">
        <v>212</v>
      </c>
      <c r="E307" s="159" t="s">
        <v>3</v>
      </c>
      <c r="F307" s="160" t="s">
        <v>544</v>
      </c>
      <c r="H307" s="159" t="s">
        <v>3</v>
      </c>
      <c r="I307" s="161"/>
      <c r="L307" s="158"/>
      <c r="M307" s="162"/>
      <c r="T307" s="163"/>
      <c r="AT307" s="159" t="s">
        <v>212</v>
      </c>
      <c r="AU307" s="159" t="s">
        <v>81</v>
      </c>
      <c r="AV307" s="13" t="s">
        <v>79</v>
      </c>
      <c r="AW307" s="13" t="s">
        <v>33</v>
      </c>
      <c r="AX307" s="13" t="s">
        <v>71</v>
      </c>
      <c r="AY307" s="159" t="s">
        <v>121</v>
      </c>
    </row>
    <row r="308" spans="2:65" s="1" customFormat="1" ht="33" customHeight="1">
      <c r="B308" s="126"/>
      <c r="C308" s="127" t="s">
        <v>549</v>
      </c>
      <c r="D308" s="127" t="s">
        <v>124</v>
      </c>
      <c r="E308" s="128" t="s">
        <v>550</v>
      </c>
      <c r="F308" s="129" t="s">
        <v>551</v>
      </c>
      <c r="G308" s="130" t="s">
        <v>296</v>
      </c>
      <c r="H308" s="131">
        <v>150</v>
      </c>
      <c r="I308" s="132"/>
      <c r="J308" s="133">
        <f>ROUND(I308*H308,2)</f>
        <v>0</v>
      </c>
      <c r="K308" s="129" t="s">
        <v>240</v>
      </c>
      <c r="L308" s="31"/>
      <c r="M308" s="134" t="s">
        <v>3</v>
      </c>
      <c r="N308" s="135" t="s">
        <v>42</v>
      </c>
      <c r="P308" s="136">
        <f>O308*H308</f>
        <v>0</v>
      </c>
      <c r="Q308" s="136">
        <v>1.0000000000000001E-5</v>
      </c>
      <c r="R308" s="136">
        <f>Q308*H308</f>
        <v>1.5E-3</v>
      </c>
      <c r="S308" s="136">
        <v>0</v>
      </c>
      <c r="T308" s="137">
        <f>S308*H308</f>
        <v>0</v>
      </c>
      <c r="AR308" s="138" t="s">
        <v>141</v>
      </c>
      <c r="AT308" s="138" t="s">
        <v>124</v>
      </c>
      <c r="AU308" s="138" t="s">
        <v>81</v>
      </c>
      <c r="AY308" s="16" t="s">
        <v>121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6" t="s">
        <v>79</v>
      </c>
      <c r="BK308" s="139">
        <f>ROUND(I308*H308,2)</f>
        <v>0</v>
      </c>
      <c r="BL308" s="16" t="s">
        <v>141</v>
      </c>
      <c r="BM308" s="138" t="s">
        <v>552</v>
      </c>
    </row>
    <row r="309" spans="2:65" s="1" customFormat="1" ht="18">
      <c r="B309" s="31"/>
      <c r="D309" s="140" t="s">
        <v>130</v>
      </c>
      <c r="F309" s="141" t="s">
        <v>553</v>
      </c>
      <c r="I309" s="142"/>
      <c r="L309" s="31"/>
      <c r="M309" s="143"/>
      <c r="T309" s="52"/>
      <c r="AT309" s="16" t="s">
        <v>130</v>
      </c>
      <c r="AU309" s="16" t="s">
        <v>81</v>
      </c>
    </row>
    <row r="310" spans="2:65" s="1" customFormat="1" ht="10">
      <c r="B310" s="31"/>
      <c r="D310" s="156" t="s">
        <v>243</v>
      </c>
      <c r="F310" s="157" t="s">
        <v>554</v>
      </c>
      <c r="I310" s="142"/>
      <c r="L310" s="31"/>
      <c r="M310" s="143"/>
      <c r="T310" s="52"/>
      <c r="AT310" s="16" t="s">
        <v>243</v>
      </c>
      <c r="AU310" s="16" t="s">
        <v>81</v>
      </c>
    </row>
    <row r="311" spans="2:65" s="12" customFormat="1" ht="10">
      <c r="B311" s="145"/>
      <c r="D311" s="140" t="s">
        <v>212</v>
      </c>
      <c r="E311" s="146" t="s">
        <v>3</v>
      </c>
      <c r="F311" s="147" t="s">
        <v>555</v>
      </c>
      <c r="H311" s="148">
        <v>150</v>
      </c>
      <c r="I311" s="149"/>
      <c r="L311" s="145"/>
      <c r="M311" s="150"/>
      <c r="T311" s="151"/>
      <c r="AT311" s="146" t="s">
        <v>212</v>
      </c>
      <c r="AU311" s="146" t="s">
        <v>81</v>
      </c>
      <c r="AV311" s="12" t="s">
        <v>81</v>
      </c>
      <c r="AW311" s="12" t="s">
        <v>33</v>
      </c>
      <c r="AX311" s="12" t="s">
        <v>79</v>
      </c>
      <c r="AY311" s="146" t="s">
        <v>121</v>
      </c>
    </row>
    <row r="312" spans="2:65" s="13" customFormat="1" ht="10">
      <c r="B312" s="158"/>
      <c r="D312" s="140" t="s">
        <v>212</v>
      </c>
      <c r="E312" s="159" t="s">
        <v>3</v>
      </c>
      <c r="F312" s="160" t="s">
        <v>556</v>
      </c>
      <c r="H312" s="159" t="s">
        <v>3</v>
      </c>
      <c r="I312" s="161"/>
      <c r="L312" s="158"/>
      <c r="M312" s="162"/>
      <c r="T312" s="163"/>
      <c r="AT312" s="159" t="s">
        <v>212</v>
      </c>
      <c r="AU312" s="159" t="s">
        <v>81</v>
      </c>
      <c r="AV312" s="13" t="s">
        <v>79</v>
      </c>
      <c r="AW312" s="13" t="s">
        <v>33</v>
      </c>
      <c r="AX312" s="13" t="s">
        <v>71</v>
      </c>
      <c r="AY312" s="159" t="s">
        <v>121</v>
      </c>
    </row>
    <row r="313" spans="2:65" s="1" customFormat="1" ht="24.15" customHeight="1">
      <c r="B313" s="126"/>
      <c r="C313" s="127" t="s">
        <v>557</v>
      </c>
      <c r="D313" s="127" t="s">
        <v>124</v>
      </c>
      <c r="E313" s="128" t="s">
        <v>558</v>
      </c>
      <c r="F313" s="129" t="s">
        <v>559</v>
      </c>
      <c r="G313" s="130" t="s">
        <v>277</v>
      </c>
      <c r="H313" s="131">
        <v>1091.3869999999999</v>
      </c>
      <c r="I313" s="132"/>
      <c r="J313" s="133">
        <f>ROUND(I313*H313,2)</f>
        <v>0</v>
      </c>
      <c r="K313" s="129" t="s">
        <v>240</v>
      </c>
      <c r="L313" s="31"/>
      <c r="M313" s="134" t="s">
        <v>3</v>
      </c>
      <c r="N313" s="135" t="s">
        <v>42</v>
      </c>
      <c r="P313" s="136">
        <f>O313*H313</f>
        <v>0</v>
      </c>
      <c r="Q313" s="136">
        <v>1.3860000000000001E-2</v>
      </c>
      <c r="R313" s="136">
        <f>Q313*H313</f>
        <v>15.126623820000001</v>
      </c>
      <c r="S313" s="136">
        <v>0</v>
      </c>
      <c r="T313" s="137">
        <f>S313*H313</f>
        <v>0</v>
      </c>
      <c r="AR313" s="138" t="s">
        <v>141</v>
      </c>
      <c r="AT313" s="138" t="s">
        <v>124</v>
      </c>
      <c r="AU313" s="138" t="s">
        <v>81</v>
      </c>
      <c r="AY313" s="16" t="s">
        <v>121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79</v>
      </c>
      <c r="BK313" s="139">
        <f>ROUND(I313*H313,2)</f>
        <v>0</v>
      </c>
      <c r="BL313" s="16" t="s">
        <v>141</v>
      </c>
      <c r="BM313" s="138" t="s">
        <v>560</v>
      </c>
    </row>
    <row r="314" spans="2:65" s="1" customFormat="1" ht="10">
      <c r="B314" s="31"/>
      <c r="D314" s="140" t="s">
        <v>130</v>
      </c>
      <c r="F314" s="141" t="s">
        <v>559</v>
      </c>
      <c r="I314" s="142"/>
      <c r="L314" s="31"/>
      <c r="M314" s="143"/>
      <c r="T314" s="52"/>
      <c r="AT314" s="16" t="s">
        <v>130</v>
      </c>
      <c r="AU314" s="16" t="s">
        <v>81</v>
      </c>
    </row>
    <row r="315" spans="2:65" s="1" customFormat="1" ht="10">
      <c r="B315" s="31"/>
      <c r="D315" s="156" t="s">
        <v>243</v>
      </c>
      <c r="F315" s="157" t="s">
        <v>561</v>
      </c>
      <c r="I315" s="142"/>
      <c r="L315" s="31"/>
      <c r="M315" s="143"/>
      <c r="T315" s="52"/>
      <c r="AT315" s="16" t="s">
        <v>243</v>
      </c>
      <c r="AU315" s="16" t="s">
        <v>81</v>
      </c>
    </row>
    <row r="316" spans="2:65" s="12" customFormat="1" ht="10">
      <c r="B316" s="145"/>
      <c r="D316" s="140" t="s">
        <v>212</v>
      </c>
      <c r="E316" s="146" t="s">
        <v>3</v>
      </c>
      <c r="F316" s="147" t="s">
        <v>562</v>
      </c>
      <c r="H316" s="148">
        <v>1091.3869999999999</v>
      </c>
      <c r="I316" s="149"/>
      <c r="L316" s="145"/>
      <c r="M316" s="150"/>
      <c r="T316" s="151"/>
      <c r="AT316" s="146" t="s">
        <v>212</v>
      </c>
      <c r="AU316" s="146" t="s">
        <v>81</v>
      </c>
      <c r="AV316" s="12" t="s">
        <v>81</v>
      </c>
      <c r="AW316" s="12" t="s">
        <v>33</v>
      </c>
      <c r="AX316" s="12" t="s">
        <v>79</v>
      </c>
      <c r="AY316" s="146" t="s">
        <v>121</v>
      </c>
    </row>
    <row r="317" spans="2:65" s="13" customFormat="1" ht="10">
      <c r="B317" s="158"/>
      <c r="D317" s="140" t="s">
        <v>212</v>
      </c>
      <c r="E317" s="159" t="s">
        <v>3</v>
      </c>
      <c r="F317" s="160" t="s">
        <v>563</v>
      </c>
      <c r="H317" s="159" t="s">
        <v>3</v>
      </c>
      <c r="I317" s="161"/>
      <c r="L317" s="158"/>
      <c r="M317" s="162"/>
      <c r="T317" s="163"/>
      <c r="AT317" s="159" t="s">
        <v>212</v>
      </c>
      <c r="AU317" s="159" t="s">
        <v>81</v>
      </c>
      <c r="AV317" s="13" t="s">
        <v>79</v>
      </c>
      <c r="AW317" s="13" t="s">
        <v>33</v>
      </c>
      <c r="AX317" s="13" t="s">
        <v>71</v>
      </c>
      <c r="AY317" s="159" t="s">
        <v>121</v>
      </c>
    </row>
    <row r="318" spans="2:65" s="1" customFormat="1" ht="24.15" customHeight="1">
      <c r="B318" s="126"/>
      <c r="C318" s="127" t="s">
        <v>564</v>
      </c>
      <c r="D318" s="127" t="s">
        <v>124</v>
      </c>
      <c r="E318" s="128" t="s">
        <v>565</v>
      </c>
      <c r="F318" s="129" t="s">
        <v>566</v>
      </c>
      <c r="G318" s="130" t="s">
        <v>277</v>
      </c>
      <c r="H318" s="131">
        <v>4236.067</v>
      </c>
      <c r="I318" s="132"/>
      <c r="J318" s="133">
        <f>ROUND(I318*H318,2)</f>
        <v>0</v>
      </c>
      <c r="K318" s="129" t="s">
        <v>240</v>
      </c>
      <c r="L318" s="31"/>
      <c r="M318" s="134" t="s">
        <v>3</v>
      </c>
      <c r="N318" s="135" t="s">
        <v>42</v>
      </c>
      <c r="P318" s="136">
        <f>O318*H318</f>
        <v>0</v>
      </c>
      <c r="Q318" s="136">
        <v>6.8999999999999997E-4</v>
      </c>
      <c r="R318" s="136">
        <f>Q318*H318</f>
        <v>2.92288623</v>
      </c>
      <c r="S318" s="136">
        <v>0</v>
      </c>
      <c r="T318" s="137">
        <f>S318*H318</f>
        <v>0</v>
      </c>
      <c r="AR318" s="138" t="s">
        <v>141</v>
      </c>
      <c r="AT318" s="138" t="s">
        <v>124</v>
      </c>
      <c r="AU318" s="138" t="s">
        <v>81</v>
      </c>
      <c r="AY318" s="16" t="s">
        <v>121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6" t="s">
        <v>79</v>
      </c>
      <c r="BK318" s="139">
        <f>ROUND(I318*H318,2)</f>
        <v>0</v>
      </c>
      <c r="BL318" s="16" t="s">
        <v>141</v>
      </c>
      <c r="BM318" s="138" t="s">
        <v>567</v>
      </c>
    </row>
    <row r="319" spans="2:65" s="1" customFormat="1" ht="18">
      <c r="B319" s="31"/>
      <c r="D319" s="140" t="s">
        <v>130</v>
      </c>
      <c r="F319" s="141" t="s">
        <v>568</v>
      </c>
      <c r="I319" s="142"/>
      <c r="L319" s="31"/>
      <c r="M319" s="143"/>
      <c r="T319" s="52"/>
      <c r="AT319" s="16" t="s">
        <v>130</v>
      </c>
      <c r="AU319" s="16" t="s">
        <v>81</v>
      </c>
    </row>
    <row r="320" spans="2:65" s="1" customFormat="1" ht="10">
      <c r="B320" s="31"/>
      <c r="D320" s="156" t="s">
        <v>243</v>
      </c>
      <c r="F320" s="157" t="s">
        <v>569</v>
      </c>
      <c r="I320" s="142"/>
      <c r="L320" s="31"/>
      <c r="M320" s="143"/>
      <c r="T320" s="52"/>
      <c r="AT320" s="16" t="s">
        <v>243</v>
      </c>
      <c r="AU320" s="16" t="s">
        <v>81</v>
      </c>
    </row>
    <row r="321" spans="2:65" s="12" customFormat="1" ht="10">
      <c r="B321" s="145"/>
      <c r="D321" s="140" t="s">
        <v>212</v>
      </c>
      <c r="E321" s="146" t="s">
        <v>3</v>
      </c>
      <c r="F321" s="147" t="s">
        <v>570</v>
      </c>
      <c r="H321" s="148">
        <v>4236.067</v>
      </c>
      <c r="I321" s="149"/>
      <c r="L321" s="145"/>
      <c r="M321" s="150"/>
      <c r="T321" s="151"/>
      <c r="AT321" s="146" t="s">
        <v>212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121</v>
      </c>
    </row>
    <row r="322" spans="2:65" s="13" customFormat="1" ht="10">
      <c r="B322" s="158"/>
      <c r="D322" s="140" t="s">
        <v>212</v>
      </c>
      <c r="E322" s="159" t="s">
        <v>3</v>
      </c>
      <c r="F322" s="160" t="s">
        <v>571</v>
      </c>
      <c r="H322" s="159" t="s">
        <v>3</v>
      </c>
      <c r="I322" s="161"/>
      <c r="L322" s="158"/>
      <c r="M322" s="162"/>
      <c r="T322" s="163"/>
      <c r="AT322" s="159" t="s">
        <v>212</v>
      </c>
      <c r="AU322" s="159" t="s">
        <v>81</v>
      </c>
      <c r="AV322" s="13" t="s">
        <v>79</v>
      </c>
      <c r="AW322" s="13" t="s">
        <v>33</v>
      </c>
      <c r="AX322" s="13" t="s">
        <v>71</v>
      </c>
      <c r="AY322" s="159" t="s">
        <v>121</v>
      </c>
    </row>
    <row r="323" spans="2:65" s="1" customFormat="1" ht="24.15" customHeight="1">
      <c r="B323" s="126"/>
      <c r="C323" s="127" t="s">
        <v>572</v>
      </c>
      <c r="D323" s="127" t="s">
        <v>124</v>
      </c>
      <c r="E323" s="128" t="s">
        <v>573</v>
      </c>
      <c r="F323" s="129" t="s">
        <v>574</v>
      </c>
      <c r="G323" s="130" t="s">
        <v>277</v>
      </c>
      <c r="H323" s="131">
        <v>20000</v>
      </c>
      <c r="I323" s="132"/>
      <c r="J323" s="133">
        <f>ROUND(I323*H323,2)</f>
        <v>0</v>
      </c>
      <c r="K323" s="129" t="s">
        <v>240</v>
      </c>
      <c r="L323" s="31"/>
      <c r="M323" s="134" t="s">
        <v>3</v>
      </c>
      <c r="N323" s="135" t="s">
        <v>42</v>
      </c>
      <c r="P323" s="136">
        <f>O323*H323</f>
        <v>0</v>
      </c>
      <c r="Q323" s="136">
        <v>0</v>
      </c>
      <c r="R323" s="136">
        <f>Q323*H323</f>
        <v>0</v>
      </c>
      <c r="S323" s="136">
        <v>0.02</v>
      </c>
      <c r="T323" s="137">
        <f>S323*H323</f>
        <v>400</v>
      </c>
      <c r="AR323" s="138" t="s">
        <v>141</v>
      </c>
      <c r="AT323" s="138" t="s">
        <v>124</v>
      </c>
      <c r="AU323" s="138" t="s">
        <v>81</v>
      </c>
      <c r="AY323" s="16" t="s">
        <v>121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6" t="s">
        <v>79</v>
      </c>
      <c r="BK323" s="139">
        <f>ROUND(I323*H323,2)</f>
        <v>0</v>
      </c>
      <c r="BL323" s="16" t="s">
        <v>141</v>
      </c>
      <c r="BM323" s="138" t="s">
        <v>575</v>
      </c>
    </row>
    <row r="324" spans="2:65" s="1" customFormat="1" ht="36">
      <c r="B324" s="31"/>
      <c r="D324" s="140" t="s">
        <v>130</v>
      </c>
      <c r="F324" s="141" t="s">
        <v>576</v>
      </c>
      <c r="I324" s="142"/>
      <c r="L324" s="31"/>
      <c r="M324" s="143"/>
      <c r="T324" s="52"/>
      <c r="AT324" s="16" t="s">
        <v>130</v>
      </c>
      <c r="AU324" s="16" t="s">
        <v>81</v>
      </c>
    </row>
    <row r="325" spans="2:65" s="1" customFormat="1" ht="10">
      <c r="B325" s="31"/>
      <c r="D325" s="156" t="s">
        <v>243</v>
      </c>
      <c r="F325" s="157" t="s">
        <v>577</v>
      </c>
      <c r="I325" s="142"/>
      <c r="L325" s="31"/>
      <c r="M325" s="143"/>
      <c r="T325" s="52"/>
      <c r="AT325" s="16" t="s">
        <v>243</v>
      </c>
      <c r="AU325" s="16" t="s">
        <v>81</v>
      </c>
    </row>
    <row r="326" spans="2:65" s="1" customFormat="1" ht="18">
      <c r="B326" s="31"/>
      <c r="D326" s="140" t="s">
        <v>184</v>
      </c>
      <c r="F326" s="144" t="s">
        <v>578</v>
      </c>
      <c r="I326" s="142"/>
      <c r="L326" s="31"/>
      <c r="M326" s="143"/>
      <c r="T326" s="52"/>
      <c r="AT326" s="16" t="s">
        <v>184</v>
      </c>
      <c r="AU326" s="16" t="s">
        <v>81</v>
      </c>
    </row>
    <row r="327" spans="2:65" s="12" customFormat="1" ht="10">
      <c r="B327" s="145"/>
      <c r="D327" s="140" t="s">
        <v>212</v>
      </c>
      <c r="E327" s="146" t="s">
        <v>3</v>
      </c>
      <c r="F327" s="147" t="s">
        <v>579</v>
      </c>
      <c r="H327" s="148">
        <v>20000</v>
      </c>
      <c r="I327" s="149"/>
      <c r="L327" s="145"/>
      <c r="M327" s="150"/>
      <c r="T327" s="151"/>
      <c r="AT327" s="146" t="s">
        <v>212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121</v>
      </c>
    </row>
    <row r="328" spans="2:65" s="1" customFormat="1" ht="24.15" customHeight="1">
      <c r="B328" s="126"/>
      <c r="C328" s="127" t="s">
        <v>580</v>
      </c>
      <c r="D328" s="127" t="s">
        <v>124</v>
      </c>
      <c r="E328" s="128" t="s">
        <v>581</v>
      </c>
      <c r="F328" s="129" t="s">
        <v>582</v>
      </c>
      <c r="G328" s="130" t="s">
        <v>296</v>
      </c>
      <c r="H328" s="131">
        <v>53</v>
      </c>
      <c r="I328" s="132"/>
      <c r="J328" s="133">
        <f>ROUND(I328*H328,2)</f>
        <v>0</v>
      </c>
      <c r="K328" s="129" t="s">
        <v>240</v>
      </c>
      <c r="L328" s="31"/>
      <c r="M328" s="134" t="s">
        <v>3</v>
      </c>
      <c r="N328" s="135" t="s">
        <v>42</v>
      </c>
      <c r="P328" s="136">
        <f>O328*H328</f>
        <v>0</v>
      </c>
      <c r="Q328" s="136">
        <v>1.863E-6</v>
      </c>
      <c r="R328" s="136">
        <f>Q328*H328</f>
        <v>9.8739000000000004E-5</v>
      </c>
      <c r="S328" s="136">
        <v>0</v>
      </c>
      <c r="T328" s="137">
        <f>S328*H328</f>
        <v>0</v>
      </c>
      <c r="AR328" s="138" t="s">
        <v>141</v>
      </c>
      <c r="AT328" s="138" t="s">
        <v>124</v>
      </c>
      <c r="AU328" s="138" t="s">
        <v>81</v>
      </c>
      <c r="AY328" s="16" t="s">
        <v>121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79</v>
      </c>
      <c r="BK328" s="139">
        <f>ROUND(I328*H328,2)</f>
        <v>0</v>
      </c>
      <c r="BL328" s="16" t="s">
        <v>141</v>
      </c>
      <c r="BM328" s="138" t="s">
        <v>583</v>
      </c>
    </row>
    <row r="329" spans="2:65" s="1" customFormat="1" ht="18">
      <c r="B329" s="31"/>
      <c r="D329" s="140" t="s">
        <v>130</v>
      </c>
      <c r="F329" s="141" t="s">
        <v>584</v>
      </c>
      <c r="I329" s="142"/>
      <c r="L329" s="31"/>
      <c r="M329" s="143"/>
      <c r="T329" s="52"/>
      <c r="AT329" s="16" t="s">
        <v>130</v>
      </c>
      <c r="AU329" s="16" t="s">
        <v>81</v>
      </c>
    </row>
    <row r="330" spans="2:65" s="1" customFormat="1" ht="10">
      <c r="B330" s="31"/>
      <c r="D330" s="156" t="s">
        <v>243</v>
      </c>
      <c r="F330" s="157" t="s">
        <v>585</v>
      </c>
      <c r="I330" s="142"/>
      <c r="L330" s="31"/>
      <c r="M330" s="143"/>
      <c r="T330" s="52"/>
      <c r="AT330" s="16" t="s">
        <v>243</v>
      </c>
      <c r="AU330" s="16" t="s">
        <v>81</v>
      </c>
    </row>
    <row r="331" spans="2:65" s="1" customFormat="1" ht="18">
      <c r="B331" s="31"/>
      <c r="D331" s="140" t="s">
        <v>184</v>
      </c>
      <c r="F331" s="144" t="s">
        <v>586</v>
      </c>
      <c r="I331" s="142"/>
      <c r="L331" s="31"/>
      <c r="M331" s="143"/>
      <c r="T331" s="52"/>
      <c r="AT331" s="16" t="s">
        <v>184</v>
      </c>
      <c r="AU331" s="16" t="s">
        <v>81</v>
      </c>
    </row>
    <row r="332" spans="2:65" s="12" customFormat="1" ht="10">
      <c r="B332" s="145"/>
      <c r="D332" s="140" t="s">
        <v>212</v>
      </c>
      <c r="E332" s="146" t="s">
        <v>3</v>
      </c>
      <c r="F332" s="147" t="s">
        <v>587</v>
      </c>
      <c r="H332" s="148">
        <v>53</v>
      </c>
      <c r="I332" s="149"/>
      <c r="L332" s="145"/>
      <c r="M332" s="150"/>
      <c r="T332" s="151"/>
      <c r="AT332" s="146" t="s">
        <v>212</v>
      </c>
      <c r="AU332" s="146" t="s">
        <v>81</v>
      </c>
      <c r="AV332" s="12" t="s">
        <v>81</v>
      </c>
      <c r="AW332" s="12" t="s">
        <v>33</v>
      </c>
      <c r="AX332" s="12" t="s">
        <v>79</v>
      </c>
      <c r="AY332" s="146" t="s">
        <v>121</v>
      </c>
    </row>
    <row r="333" spans="2:65" s="1" customFormat="1" ht="24.15" customHeight="1">
      <c r="B333" s="126"/>
      <c r="C333" s="127" t="s">
        <v>588</v>
      </c>
      <c r="D333" s="127" t="s">
        <v>124</v>
      </c>
      <c r="E333" s="128" t="s">
        <v>589</v>
      </c>
      <c r="F333" s="129" t="s">
        <v>590</v>
      </c>
      <c r="G333" s="130" t="s">
        <v>296</v>
      </c>
      <c r="H333" s="131">
        <v>53</v>
      </c>
      <c r="I333" s="132"/>
      <c r="J333" s="133">
        <f>ROUND(I333*H333,2)</f>
        <v>0</v>
      </c>
      <c r="K333" s="129" t="s">
        <v>240</v>
      </c>
      <c r="L333" s="31"/>
      <c r="M333" s="134" t="s">
        <v>3</v>
      </c>
      <c r="N333" s="135" t="s">
        <v>42</v>
      </c>
      <c r="P333" s="136">
        <f>O333*H333</f>
        <v>0</v>
      </c>
      <c r="Q333" s="136">
        <v>1.132E-4</v>
      </c>
      <c r="R333" s="136">
        <f>Q333*H333</f>
        <v>5.9995999999999999E-3</v>
      </c>
      <c r="S333" s="136">
        <v>0</v>
      </c>
      <c r="T333" s="137">
        <f>S333*H333</f>
        <v>0</v>
      </c>
      <c r="AR333" s="138" t="s">
        <v>141</v>
      </c>
      <c r="AT333" s="138" t="s">
        <v>124</v>
      </c>
      <c r="AU333" s="138" t="s">
        <v>81</v>
      </c>
      <c r="AY333" s="16" t="s">
        <v>121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6" t="s">
        <v>79</v>
      </c>
      <c r="BK333" s="139">
        <f>ROUND(I333*H333,2)</f>
        <v>0</v>
      </c>
      <c r="BL333" s="16" t="s">
        <v>141</v>
      </c>
      <c r="BM333" s="138" t="s">
        <v>591</v>
      </c>
    </row>
    <row r="334" spans="2:65" s="1" customFormat="1" ht="27">
      <c r="B334" s="31"/>
      <c r="D334" s="140" t="s">
        <v>130</v>
      </c>
      <c r="F334" s="141" t="s">
        <v>592</v>
      </c>
      <c r="I334" s="142"/>
      <c r="L334" s="31"/>
      <c r="M334" s="143"/>
      <c r="T334" s="52"/>
      <c r="AT334" s="16" t="s">
        <v>130</v>
      </c>
      <c r="AU334" s="16" t="s">
        <v>81</v>
      </c>
    </row>
    <row r="335" spans="2:65" s="1" customFormat="1" ht="10">
      <c r="B335" s="31"/>
      <c r="D335" s="156" t="s">
        <v>243</v>
      </c>
      <c r="F335" s="157" t="s">
        <v>593</v>
      </c>
      <c r="I335" s="142"/>
      <c r="L335" s="31"/>
      <c r="M335" s="143"/>
      <c r="T335" s="52"/>
      <c r="AT335" s="16" t="s">
        <v>243</v>
      </c>
      <c r="AU335" s="16" t="s">
        <v>81</v>
      </c>
    </row>
    <row r="336" spans="2:65" s="1" customFormat="1" ht="27">
      <c r="B336" s="31"/>
      <c r="D336" s="140" t="s">
        <v>184</v>
      </c>
      <c r="F336" s="144" t="s">
        <v>594</v>
      </c>
      <c r="I336" s="142"/>
      <c r="L336" s="31"/>
      <c r="M336" s="143"/>
      <c r="T336" s="52"/>
      <c r="AT336" s="16" t="s">
        <v>184</v>
      </c>
      <c r="AU336" s="16" t="s">
        <v>81</v>
      </c>
    </row>
    <row r="337" spans="2:65" s="12" customFormat="1" ht="10">
      <c r="B337" s="145"/>
      <c r="D337" s="140" t="s">
        <v>212</v>
      </c>
      <c r="E337" s="146" t="s">
        <v>3</v>
      </c>
      <c r="F337" s="147" t="s">
        <v>587</v>
      </c>
      <c r="H337" s="148">
        <v>53</v>
      </c>
      <c r="I337" s="149"/>
      <c r="L337" s="145"/>
      <c r="M337" s="150"/>
      <c r="T337" s="151"/>
      <c r="AT337" s="146" t="s">
        <v>212</v>
      </c>
      <c r="AU337" s="146" t="s">
        <v>81</v>
      </c>
      <c r="AV337" s="12" t="s">
        <v>81</v>
      </c>
      <c r="AW337" s="12" t="s">
        <v>33</v>
      </c>
      <c r="AX337" s="12" t="s">
        <v>79</v>
      </c>
      <c r="AY337" s="146" t="s">
        <v>121</v>
      </c>
    </row>
    <row r="338" spans="2:65" s="1" customFormat="1" ht="24.15" customHeight="1">
      <c r="B338" s="126"/>
      <c r="C338" s="127" t="s">
        <v>587</v>
      </c>
      <c r="D338" s="127" t="s">
        <v>124</v>
      </c>
      <c r="E338" s="128" t="s">
        <v>595</v>
      </c>
      <c r="F338" s="129" t="s">
        <v>596</v>
      </c>
      <c r="G338" s="130" t="s">
        <v>296</v>
      </c>
      <c r="H338" s="131">
        <v>53</v>
      </c>
      <c r="I338" s="132"/>
      <c r="J338" s="133">
        <f>ROUND(I338*H338,2)</f>
        <v>0</v>
      </c>
      <c r="K338" s="129" t="s">
        <v>240</v>
      </c>
      <c r="L338" s="31"/>
      <c r="M338" s="134" t="s">
        <v>3</v>
      </c>
      <c r="N338" s="135" t="s">
        <v>42</v>
      </c>
      <c r="P338" s="136">
        <f>O338*H338</f>
        <v>0</v>
      </c>
      <c r="Q338" s="136">
        <v>1.6449999999999999E-6</v>
      </c>
      <c r="R338" s="136">
        <f>Q338*H338</f>
        <v>8.7185E-5</v>
      </c>
      <c r="S338" s="136">
        <v>0</v>
      </c>
      <c r="T338" s="137">
        <f>S338*H338</f>
        <v>0</v>
      </c>
      <c r="AR338" s="138" t="s">
        <v>141</v>
      </c>
      <c r="AT338" s="138" t="s">
        <v>124</v>
      </c>
      <c r="AU338" s="138" t="s">
        <v>81</v>
      </c>
      <c r="AY338" s="16" t="s">
        <v>121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6" t="s">
        <v>79</v>
      </c>
      <c r="BK338" s="139">
        <f>ROUND(I338*H338,2)</f>
        <v>0</v>
      </c>
      <c r="BL338" s="16" t="s">
        <v>141</v>
      </c>
      <c r="BM338" s="138" t="s">
        <v>597</v>
      </c>
    </row>
    <row r="339" spans="2:65" s="1" customFormat="1" ht="18">
      <c r="B339" s="31"/>
      <c r="D339" s="140" t="s">
        <v>130</v>
      </c>
      <c r="F339" s="141" t="s">
        <v>598</v>
      </c>
      <c r="I339" s="142"/>
      <c r="L339" s="31"/>
      <c r="M339" s="143"/>
      <c r="T339" s="52"/>
      <c r="AT339" s="16" t="s">
        <v>130</v>
      </c>
      <c r="AU339" s="16" t="s">
        <v>81</v>
      </c>
    </row>
    <row r="340" spans="2:65" s="1" customFormat="1" ht="10">
      <c r="B340" s="31"/>
      <c r="D340" s="156" t="s">
        <v>243</v>
      </c>
      <c r="F340" s="157" t="s">
        <v>599</v>
      </c>
      <c r="I340" s="142"/>
      <c r="L340" s="31"/>
      <c r="M340" s="143"/>
      <c r="T340" s="52"/>
      <c r="AT340" s="16" t="s">
        <v>243</v>
      </c>
      <c r="AU340" s="16" t="s">
        <v>81</v>
      </c>
    </row>
    <row r="341" spans="2:65" s="1" customFormat="1" ht="18">
      <c r="B341" s="31"/>
      <c r="D341" s="140" t="s">
        <v>184</v>
      </c>
      <c r="F341" s="144" t="s">
        <v>600</v>
      </c>
      <c r="I341" s="142"/>
      <c r="L341" s="31"/>
      <c r="M341" s="143"/>
      <c r="T341" s="52"/>
      <c r="AT341" s="16" t="s">
        <v>184</v>
      </c>
      <c r="AU341" s="16" t="s">
        <v>81</v>
      </c>
    </row>
    <row r="342" spans="2:65" s="12" customFormat="1" ht="10">
      <c r="B342" s="145"/>
      <c r="D342" s="140" t="s">
        <v>212</v>
      </c>
      <c r="E342" s="146" t="s">
        <v>3</v>
      </c>
      <c r="F342" s="147" t="s">
        <v>587</v>
      </c>
      <c r="H342" s="148">
        <v>53</v>
      </c>
      <c r="I342" s="149"/>
      <c r="L342" s="145"/>
      <c r="M342" s="150"/>
      <c r="T342" s="151"/>
      <c r="AT342" s="146" t="s">
        <v>212</v>
      </c>
      <c r="AU342" s="146" t="s">
        <v>81</v>
      </c>
      <c r="AV342" s="12" t="s">
        <v>81</v>
      </c>
      <c r="AW342" s="12" t="s">
        <v>33</v>
      </c>
      <c r="AX342" s="12" t="s">
        <v>79</v>
      </c>
      <c r="AY342" s="146" t="s">
        <v>121</v>
      </c>
    </row>
    <row r="343" spans="2:65" s="13" customFormat="1" ht="10">
      <c r="B343" s="158"/>
      <c r="D343" s="140" t="s">
        <v>212</v>
      </c>
      <c r="E343" s="159" t="s">
        <v>3</v>
      </c>
      <c r="F343" s="160" t="s">
        <v>601</v>
      </c>
      <c r="H343" s="159" t="s">
        <v>3</v>
      </c>
      <c r="I343" s="161"/>
      <c r="L343" s="158"/>
      <c r="M343" s="162"/>
      <c r="T343" s="163"/>
      <c r="AT343" s="159" t="s">
        <v>212</v>
      </c>
      <c r="AU343" s="159" t="s">
        <v>81</v>
      </c>
      <c r="AV343" s="13" t="s">
        <v>79</v>
      </c>
      <c r="AW343" s="13" t="s">
        <v>33</v>
      </c>
      <c r="AX343" s="13" t="s">
        <v>71</v>
      </c>
      <c r="AY343" s="159" t="s">
        <v>121</v>
      </c>
    </row>
    <row r="344" spans="2:65" s="11" customFormat="1" ht="22.75" customHeight="1">
      <c r="B344" s="114"/>
      <c r="D344" s="115" t="s">
        <v>70</v>
      </c>
      <c r="E344" s="124" t="s">
        <v>602</v>
      </c>
      <c r="F344" s="124" t="s">
        <v>603</v>
      </c>
      <c r="I344" s="117"/>
      <c r="J344" s="125">
        <f>BK344</f>
        <v>0</v>
      </c>
      <c r="L344" s="114"/>
      <c r="M344" s="119"/>
      <c r="P344" s="120">
        <f>SUM(P345:P347)</f>
        <v>0</v>
      </c>
      <c r="R344" s="120">
        <f>SUM(R345:R347)</f>
        <v>0</v>
      </c>
      <c r="T344" s="121">
        <f>SUM(T345:T347)</f>
        <v>0</v>
      </c>
      <c r="AR344" s="115" t="s">
        <v>79</v>
      </c>
      <c r="AT344" s="122" t="s">
        <v>70</v>
      </c>
      <c r="AU344" s="122" t="s">
        <v>79</v>
      </c>
      <c r="AY344" s="115" t="s">
        <v>121</v>
      </c>
      <c r="BK344" s="123">
        <f>SUM(BK345:BK347)</f>
        <v>0</v>
      </c>
    </row>
    <row r="345" spans="2:65" s="1" customFormat="1" ht="33" customHeight="1">
      <c r="B345" s="126"/>
      <c r="C345" s="127" t="s">
        <v>604</v>
      </c>
      <c r="D345" s="127" t="s">
        <v>124</v>
      </c>
      <c r="E345" s="128" t="s">
        <v>605</v>
      </c>
      <c r="F345" s="129" t="s">
        <v>606</v>
      </c>
      <c r="G345" s="130" t="s">
        <v>368</v>
      </c>
      <c r="H345" s="131">
        <v>4693.1180000000004</v>
      </c>
      <c r="I345" s="132"/>
      <c r="J345" s="133">
        <f>ROUND(I345*H345,2)</f>
        <v>0</v>
      </c>
      <c r="K345" s="129" t="s">
        <v>240</v>
      </c>
      <c r="L345" s="31"/>
      <c r="M345" s="134" t="s">
        <v>3</v>
      </c>
      <c r="N345" s="135" t="s">
        <v>42</v>
      </c>
      <c r="P345" s="136">
        <f>O345*H345</f>
        <v>0</v>
      </c>
      <c r="Q345" s="136">
        <v>0</v>
      </c>
      <c r="R345" s="136">
        <f>Q345*H345</f>
        <v>0</v>
      </c>
      <c r="S345" s="136">
        <v>0</v>
      </c>
      <c r="T345" s="137">
        <f>S345*H345</f>
        <v>0</v>
      </c>
      <c r="AR345" s="138" t="s">
        <v>141</v>
      </c>
      <c r="AT345" s="138" t="s">
        <v>124</v>
      </c>
      <c r="AU345" s="138" t="s">
        <v>81</v>
      </c>
      <c r="AY345" s="16" t="s">
        <v>121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79</v>
      </c>
      <c r="BK345" s="139">
        <f>ROUND(I345*H345,2)</f>
        <v>0</v>
      </c>
      <c r="BL345" s="16" t="s">
        <v>141</v>
      </c>
      <c r="BM345" s="138" t="s">
        <v>607</v>
      </c>
    </row>
    <row r="346" spans="2:65" s="1" customFormat="1" ht="27">
      <c r="B346" s="31"/>
      <c r="D346" s="140" t="s">
        <v>130</v>
      </c>
      <c r="F346" s="141" t="s">
        <v>608</v>
      </c>
      <c r="I346" s="142"/>
      <c r="L346" s="31"/>
      <c r="M346" s="143"/>
      <c r="T346" s="52"/>
      <c r="AT346" s="16" t="s">
        <v>130</v>
      </c>
      <c r="AU346" s="16" t="s">
        <v>81</v>
      </c>
    </row>
    <row r="347" spans="2:65" s="1" customFormat="1" ht="10">
      <c r="B347" s="31"/>
      <c r="D347" s="156" t="s">
        <v>243</v>
      </c>
      <c r="F347" s="157" t="s">
        <v>609</v>
      </c>
      <c r="I347" s="142"/>
      <c r="L347" s="31"/>
      <c r="M347" s="143"/>
      <c r="T347" s="52"/>
      <c r="AT347" s="16" t="s">
        <v>243</v>
      </c>
      <c r="AU347" s="16" t="s">
        <v>81</v>
      </c>
    </row>
    <row r="348" spans="2:65" s="11" customFormat="1" ht="22.75" customHeight="1">
      <c r="B348" s="114"/>
      <c r="D348" s="115" t="s">
        <v>70</v>
      </c>
      <c r="E348" s="124" t="s">
        <v>610</v>
      </c>
      <c r="F348" s="124" t="s">
        <v>611</v>
      </c>
      <c r="I348" s="117"/>
      <c r="J348" s="125">
        <f>BK348</f>
        <v>0</v>
      </c>
      <c r="L348" s="114"/>
      <c r="M348" s="119"/>
      <c r="P348" s="120">
        <f>SUM(P349:P373)</f>
        <v>0</v>
      </c>
      <c r="R348" s="120">
        <f>SUM(R349:R373)</f>
        <v>0</v>
      </c>
      <c r="T348" s="121">
        <f>SUM(T349:T373)</f>
        <v>0</v>
      </c>
      <c r="AR348" s="115" t="s">
        <v>79</v>
      </c>
      <c r="AT348" s="122" t="s">
        <v>70</v>
      </c>
      <c r="AU348" s="122" t="s">
        <v>79</v>
      </c>
      <c r="AY348" s="115" t="s">
        <v>121</v>
      </c>
      <c r="BK348" s="123">
        <f>SUM(BK349:BK373)</f>
        <v>0</v>
      </c>
    </row>
    <row r="349" spans="2:65" s="1" customFormat="1" ht="16.5" customHeight="1">
      <c r="B349" s="126"/>
      <c r="C349" s="127" t="s">
        <v>612</v>
      </c>
      <c r="D349" s="127" t="s">
        <v>124</v>
      </c>
      <c r="E349" s="128" t="s">
        <v>613</v>
      </c>
      <c r="F349" s="129" t="s">
        <v>614</v>
      </c>
      <c r="G349" s="130" t="s">
        <v>368</v>
      </c>
      <c r="H349" s="131">
        <v>1185.9079999999999</v>
      </c>
      <c r="I349" s="132"/>
      <c r="J349" s="133">
        <f>ROUND(I349*H349,2)</f>
        <v>0</v>
      </c>
      <c r="K349" s="129" t="s">
        <v>240</v>
      </c>
      <c r="L349" s="31"/>
      <c r="M349" s="134" t="s">
        <v>3</v>
      </c>
      <c r="N349" s="135" t="s">
        <v>42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141</v>
      </c>
      <c r="AT349" s="138" t="s">
        <v>124</v>
      </c>
      <c r="AU349" s="138" t="s">
        <v>81</v>
      </c>
      <c r="AY349" s="16" t="s">
        <v>121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79</v>
      </c>
      <c r="BK349" s="139">
        <f>ROUND(I349*H349,2)</f>
        <v>0</v>
      </c>
      <c r="BL349" s="16" t="s">
        <v>141</v>
      </c>
      <c r="BM349" s="138" t="s">
        <v>615</v>
      </c>
    </row>
    <row r="350" spans="2:65" s="1" customFormat="1" ht="18">
      <c r="B350" s="31"/>
      <c r="D350" s="140" t="s">
        <v>130</v>
      </c>
      <c r="F350" s="141" t="s">
        <v>616</v>
      </c>
      <c r="I350" s="142"/>
      <c r="L350" s="31"/>
      <c r="M350" s="143"/>
      <c r="T350" s="52"/>
      <c r="AT350" s="16" t="s">
        <v>130</v>
      </c>
      <c r="AU350" s="16" t="s">
        <v>81</v>
      </c>
    </row>
    <row r="351" spans="2:65" s="1" customFormat="1" ht="10">
      <c r="B351" s="31"/>
      <c r="D351" s="156" t="s">
        <v>243</v>
      </c>
      <c r="F351" s="157" t="s">
        <v>617</v>
      </c>
      <c r="I351" s="142"/>
      <c r="L351" s="31"/>
      <c r="M351" s="143"/>
      <c r="T351" s="52"/>
      <c r="AT351" s="16" t="s">
        <v>243</v>
      </c>
      <c r="AU351" s="16" t="s">
        <v>81</v>
      </c>
    </row>
    <row r="352" spans="2:65" s="12" customFormat="1" ht="10">
      <c r="B352" s="145"/>
      <c r="D352" s="140" t="s">
        <v>212</v>
      </c>
      <c r="E352" s="146" t="s">
        <v>3</v>
      </c>
      <c r="F352" s="147" t="s">
        <v>618</v>
      </c>
      <c r="H352" s="148">
        <v>1185.9079999999999</v>
      </c>
      <c r="I352" s="149"/>
      <c r="L352" s="145"/>
      <c r="M352" s="150"/>
      <c r="T352" s="151"/>
      <c r="AT352" s="146" t="s">
        <v>212</v>
      </c>
      <c r="AU352" s="146" t="s">
        <v>81</v>
      </c>
      <c r="AV352" s="12" t="s">
        <v>81</v>
      </c>
      <c r="AW352" s="12" t="s">
        <v>33</v>
      </c>
      <c r="AX352" s="12" t="s">
        <v>79</v>
      </c>
      <c r="AY352" s="146" t="s">
        <v>121</v>
      </c>
    </row>
    <row r="353" spans="2:65" s="1" customFormat="1" ht="24.15" customHeight="1">
      <c r="B353" s="126"/>
      <c r="C353" s="127" t="s">
        <v>619</v>
      </c>
      <c r="D353" s="127" t="s">
        <v>124</v>
      </c>
      <c r="E353" s="128" t="s">
        <v>620</v>
      </c>
      <c r="F353" s="129" t="s">
        <v>621</v>
      </c>
      <c r="G353" s="130" t="s">
        <v>368</v>
      </c>
      <c r="H353" s="131">
        <v>16602.712</v>
      </c>
      <c r="I353" s="132"/>
      <c r="J353" s="133">
        <f>ROUND(I353*H353,2)</f>
        <v>0</v>
      </c>
      <c r="K353" s="129" t="s">
        <v>240</v>
      </c>
      <c r="L353" s="31"/>
      <c r="M353" s="134" t="s">
        <v>3</v>
      </c>
      <c r="N353" s="135" t="s">
        <v>42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141</v>
      </c>
      <c r="AT353" s="138" t="s">
        <v>124</v>
      </c>
      <c r="AU353" s="138" t="s">
        <v>81</v>
      </c>
      <c r="AY353" s="16" t="s">
        <v>121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79</v>
      </c>
      <c r="BK353" s="139">
        <f>ROUND(I353*H353,2)</f>
        <v>0</v>
      </c>
      <c r="BL353" s="16" t="s">
        <v>141</v>
      </c>
      <c r="BM353" s="138" t="s">
        <v>622</v>
      </c>
    </row>
    <row r="354" spans="2:65" s="1" customFormat="1" ht="27">
      <c r="B354" s="31"/>
      <c r="D354" s="140" t="s">
        <v>130</v>
      </c>
      <c r="F354" s="141" t="s">
        <v>623</v>
      </c>
      <c r="I354" s="142"/>
      <c r="L354" s="31"/>
      <c r="M354" s="143"/>
      <c r="T354" s="52"/>
      <c r="AT354" s="16" t="s">
        <v>130</v>
      </c>
      <c r="AU354" s="16" t="s">
        <v>81</v>
      </c>
    </row>
    <row r="355" spans="2:65" s="1" customFormat="1" ht="10">
      <c r="B355" s="31"/>
      <c r="D355" s="156" t="s">
        <v>243</v>
      </c>
      <c r="F355" s="157" t="s">
        <v>624</v>
      </c>
      <c r="I355" s="142"/>
      <c r="L355" s="31"/>
      <c r="M355" s="143"/>
      <c r="T355" s="52"/>
      <c r="AT355" s="16" t="s">
        <v>243</v>
      </c>
      <c r="AU355" s="16" t="s">
        <v>81</v>
      </c>
    </row>
    <row r="356" spans="2:65" s="12" customFormat="1" ht="10">
      <c r="B356" s="145"/>
      <c r="D356" s="140" t="s">
        <v>212</v>
      </c>
      <c r="E356" s="146" t="s">
        <v>3</v>
      </c>
      <c r="F356" s="147" t="s">
        <v>625</v>
      </c>
      <c r="H356" s="148">
        <v>16602.712</v>
      </c>
      <c r="I356" s="149"/>
      <c r="L356" s="145"/>
      <c r="M356" s="150"/>
      <c r="T356" s="151"/>
      <c r="AT356" s="146" t="s">
        <v>212</v>
      </c>
      <c r="AU356" s="146" t="s">
        <v>81</v>
      </c>
      <c r="AV356" s="12" t="s">
        <v>81</v>
      </c>
      <c r="AW356" s="12" t="s">
        <v>33</v>
      </c>
      <c r="AX356" s="12" t="s">
        <v>79</v>
      </c>
      <c r="AY356" s="146" t="s">
        <v>121</v>
      </c>
    </row>
    <row r="357" spans="2:65" s="1" customFormat="1" ht="24.15" customHeight="1">
      <c r="B357" s="126"/>
      <c r="C357" s="127" t="s">
        <v>626</v>
      </c>
      <c r="D357" s="127" t="s">
        <v>124</v>
      </c>
      <c r="E357" s="128" t="s">
        <v>627</v>
      </c>
      <c r="F357" s="129" t="s">
        <v>628</v>
      </c>
      <c r="G357" s="130" t="s">
        <v>368</v>
      </c>
      <c r="H357" s="131">
        <v>1185.9079999999999</v>
      </c>
      <c r="I357" s="132"/>
      <c r="J357" s="133">
        <f>ROUND(I357*H357,2)</f>
        <v>0</v>
      </c>
      <c r="K357" s="129" t="s">
        <v>240</v>
      </c>
      <c r="L357" s="31"/>
      <c r="M357" s="134" t="s">
        <v>3</v>
      </c>
      <c r="N357" s="135" t="s">
        <v>42</v>
      </c>
      <c r="P357" s="136">
        <f>O357*H357</f>
        <v>0</v>
      </c>
      <c r="Q357" s="136">
        <v>0</v>
      </c>
      <c r="R357" s="136">
        <f>Q357*H357</f>
        <v>0</v>
      </c>
      <c r="S357" s="136">
        <v>0</v>
      </c>
      <c r="T357" s="137">
        <f>S357*H357</f>
        <v>0</v>
      </c>
      <c r="AR357" s="138" t="s">
        <v>141</v>
      </c>
      <c r="AT357" s="138" t="s">
        <v>124</v>
      </c>
      <c r="AU357" s="138" t="s">
        <v>81</v>
      </c>
      <c r="AY357" s="16" t="s">
        <v>121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79</v>
      </c>
      <c r="BK357" s="139">
        <f>ROUND(I357*H357,2)</f>
        <v>0</v>
      </c>
      <c r="BL357" s="16" t="s">
        <v>141</v>
      </c>
      <c r="BM357" s="138" t="s">
        <v>629</v>
      </c>
    </row>
    <row r="358" spans="2:65" s="1" customFormat="1" ht="10">
      <c r="B358" s="31"/>
      <c r="D358" s="140" t="s">
        <v>130</v>
      </c>
      <c r="F358" s="141" t="s">
        <v>630</v>
      </c>
      <c r="I358" s="142"/>
      <c r="L358" s="31"/>
      <c r="M358" s="143"/>
      <c r="T358" s="52"/>
      <c r="AT358" s="16" t="s">
        <v>130</v>
      </c>
      <c r="AU358" s="16" t="s">
        <v>81</v>
      </c>
    </row>
    <row r="359" spans="2:65" s="1" customFormat="1" ht="10">
      <c r="B359" s="31"/>
      <c r="D359" s="156" t="s">
        <v>243</v>
      </c>
      <c r="F359" s="157" t="s">
        <v>631</v>
      </c>
      <c r="I359" s="142"/>
      <c r="L359" s="31"/>
      <c r="M359" s="143"/>
      <c r="T359" s="52"/>
      <c r="AT359" s="16" t="s">
        <v>243</v>
      </c>
      <c r="AU359" s="16" t="s">
        <v>81</v>
      </c>
    </row>
    <row r="360" spans="2:65" s="13" customFormat="1" ht="20">
      <c r="B360" s="158"/>
      <c r="D360" s="140" t="s">
        <v>212</v>
      </c>
      <c r="E360" s="159" t="s">
        <v>3</v>
      </c>
      <c r="F360" s="160" t="s">
        <v>632</v>
      </c>
      <c r="H360" s="159" t="s">
        <v>3</v>
      </c>
      <c r="I360" s="161"/>
      <c r="L360" s="158"/>
      <c r="M360" s="162"/>
      <c r="T360" s="163"/>
      <c r="AT360" s="159" t="s">
        <v>212</v>
      </c>
      <c r="AU360" s="159" t="s">
        <v>81</v>
      </c>
      <c r="AV360" s="13" t="s">
        <v>79</v>
      </c>
      <c r="AW360" s="13" t="s">
        <v>33</v>
      </c>
      <c r="AX360" s="13" t="s">
        <v>71</v>
      </c>
      <c r="AY360" s="159" t="s">
        <v>121</v>
      </c>
    </row>
    <row r="361" spans="2:65" s="12" customFormat="1" ht="10">
      <c r="B361" s="145"/>
      <c r="D361" s="140" t="s">
        <v>212</v>
      </c>
      <c r="E361" s="146" t="s">
        <v>3</v>
      </c>
      <c r="F361" s="147" t="s">
        <v>633</v>
      </c>
      <c r="H361" s="148">
        <v>1185.9079999999999</v>
      </c>
      <c r="I361" s="149"/>
      <c r="L361" s="145"/>
      <c r="M361" s="150"/>
      <c r="T361" s="151"/>
      <c r="AT361" s="146" t="s">
        <v>212</v>
      </c>
      <c r="AU361" s="146" t="s">
        <v>81</v>
      </c>
      <c r="AV361" s="12" t="s">
        <v>81</v>
      </c>
      <c r="AW361" s="12" t="s">
        <v>33</v>
      </c>
      <c r="AX361" s="12" t="s">
        <v>79</v>
      </c>
      <c r="AY361" s="146" t="s">
        <v>121</v>
      </c>
    </row>
    <row r="362" spans="2:65" s="1" customFormat="1" ht="37.75" customHeight="1">
      <c r="B362" s="126"/>
      <c r="C362" s="127" t="s">
        <v>634</v>
      </c>
      <c r="D362" s="127" t="s">
        <v>124</v>
      </c>
      <c r="E362" s="128" t="s">
        <v>635</v>
      </c>
      <c r="F362" s="129" t="s">
        <v>636</v>
      </c>
      <c r="G362" s="130" t="s">
        <v>368</v>
      </c>
      <c r="H362" s="131">
        <v>75.650000000000006</v>
      </c>
      <c r="I362" s="132"/>
      <c r="J362" s="133">
        <f>ROUND(I362*H362,2)</f>
        <v>0</v>
      </c>
      <c r="K362" s="129" t="s">
        <v>240</v>
      </c>
      <c r="L362" s="31"/>
      <c r="M362" s="134" t="s">
        <v>3</v>
      </c>
      <c r="N362" s="135" t="s">
        <v>42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141</v>
      </c>
      <c r="AT362" s="138" t="s">
        <v>124</v>
      </c>
      <c r="AU362" s="138" t="s">
        <v>81</v>
      </c>
      <c r="AY362" s="16" t="s">
        <v>121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79</v>
      </c>
      <c r="BK362" s="139">
        <f>ROUND(I362*H362,2)</f>
        <v>0</v>
      </c>
      <c r="BL362" s="16" t="s">
        <v>141</v>
      </c>
      <c r="BM362" s="138" t="s">
        <v>637</v>
      </c>
    </row>
    <row r="363" spans="2:65" s="1" customFormat="1" ht="27">
      <c r="B363" s="31"/>
      <c r="D363" s="140" t="s">
        <v>130</v>
      </c>
      <c r="F363" s="141" t="s">
        <v>638</v>
      </c>
      <c r="I363" s="142"/>
      <c r="L363" s="31"/>
      <c r="M363" s="143"/>
      <c r="T363" s="52"/>
      <c r="AT363" s="16" t="s">
        <v>130</v>
      </c>
      <c r="AU363" s="16" t="s">
        <v>81</v>
      </c>
    </row>
    <row r="364" spans="2:65" s="1" customFormat="1" ht="10">
      <c r="B364" s="31"/>
      <c r="D364" s="156" t="s">
        <v>243</v>
      </c>
      <c r="F364" s="157" t="s">
        <v>639</v>
      </c>
      <c r="I364" s="142"/>
      <c r="L364" s="31"/>
      <c r="M364" s="143"/>
      <c r="T364" s="52"/>
      <c r="AT364" s="16" t="s">
        <v>243</v>
      </c>
      <c r="AU364" s="16" t="s">
        <v>81</v>
      </c>
    </row>
    <row r="365" spans="2:65" s="12" customFormat="1" ht="10">
      <c r="B365" s="145"/>
      <c r="D365" s="140" t="s">
        <v>212</v>
      </c>
      <c r="E365" s="146" t="s">
        <v>3</v>
      </c>
      <c r="F365" s="147" t="s">
        <v>640</v>
      </c>
      <c r="H365" s="148">
        <v>75.650000000000006</v>
      </c>
      <c r="I365" s="149"/>
      <c r="L365" s="145"/>
      <c r="M365" s="150"/>
      <c r="T365" s="151"/>
      <c r="AT365" s="146" t="s">
        <v>212</v>
      </c>
      <c r="AU365" s="146" t="s">
        <v>81</v>
      </c>
      <c r="AV365" s="12" t="s">
        <v>81</v>
      </c>
      <c r="AW365" s="12" t="s">
        <v>33</v>
      </c>
      <c r="AX365" s="12" t="s">
        <v>79</v>
      </c>
      <c r="AY365" s="146" t="s">
        <v>121</v>
      </c>
    </row>
    <row r="366" spans="2:65" s="1" customFormat="1" ht="44.25" customHeight="1">
      <c r="B366" s="126"/>
      <c r="C366" s="127" t="s">
        <v>641</v>
      </c>
      <c r="D366" s="127" t="s">
        <v>124</v>
      </c>
      <c r="E366" s="128" t="s">
        <v>642</v>
      </c>
      <c r="F366" s="129" t="s">
        <v>643</v>
      </c>
      <c r="G366" s="130" t="s">
        <v>368</v>
      </c>
      <c r="H366" s="131">
        <v>49.104999999999997</v>
      </c>
      <c r="I366" s="132"/>
      <c r="J366" s="133">
        <f>ROUND(I366*H366,2)</f>
        <v>0</v>
      </c>
      <c r="K366" s="129" t="s">
        <v>240</v>
      </c>
      <c r="L366" s="31"/>
      <c r="M366" s="134" t="s">
        <v>3</v>
      </c>
      <c r="N366" s="135" t="s">
        <v>42</v>
      </c>
      <c r="P366" s="136">
        <f>O366*H366</f>
        <v>0</v>
      </c>
      <c r="Q366" s="136">
        <v>0</v>
      </c>
      <c r="R366" s="136">
        <f>Q366*H366</f>
        <v>0</v>
      </c>
      <c r="S366" s="136">
        <v>0</v>
      </c>
      <c r="T366" s="137">
        <f>S366*H366</f>
        <v>0</v>
      </c>
      <c r="AR366" s="138" t="s">
        <v>141</v>
      </c>
      <c r="AT366" s="138" t="s">
        <v>124</v>
      </c>
      <c r="AU366" s="138" t="s">
        <v>81</v>
      </c>
      <c r="AY366" s="16" t="s">
        <v>121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6" t="s">
        <v>79</v>
      </c>
      <c r="BK366" s="139">
        <f>ROUND(I366*H366,2)</f>
        <v>0</v>
      </c>
      <c r="BL366" s="16" t="s">
        <v>141</v>
      </c>
      <c r="BM366" s="138" t="s">
        <v>644</v>
      </c>
    </row>
    <row r="367" spans="2:65" s="1" customFormat="1" ht="27">
      <c r="B367" s="31"/>
      <c r="D367" s="140" t="s">
        <v>130</v>
      </c>
      <c r="F367" s="141" t="s">
        <v>645</v>
      </c>
      <c r="I367" s="142"/>
      <c r="L367" s="31"/>
      <c r="M367" s="143"/>
      <c r="T367" s="52"/>
      <c r="AT367" s="16" t="s">
        <v>130</v>
      </c>
      <c r="AU367" s="16" t="s">
        <v>81</v>
      </c>
    </row>
    <row r="368" spans="2:65" s="1" customFormat="1" ht="10">
      <c r="B368" s="31"/>
      <c r="D368" s="156" t="s">
        <v>243</v>
      </c>
      <c r="F368" s="157" t="s">
        <v>646</v>
      </c>
      <c r="I368" s="142"/>
      <c r="L368" s="31"/>
      <c r="M368" s="143"/>
      <c r="T368" s="52"/>
      <c r="AT368" s="16" t="s">
        <v>243</v>
      </c>
      <c r="AU368" s="16" t="s">
        <v>81</v>
      </c>
    </row>
    <row r="369" spans="2:65" s="12" customFormat="1" ht="10">
      <c r="B369" s="145"/>
      <c r="D369" s="140" t="s">
        <v>212</v>
      </c>
      <c r="E369" s="146" t="s">
        <v>3</v>
      </c>
      <c r="F369" s="147" t="s">
        <v>647</v>
      </c>
      <c r="H369" s="148">
        <v>49.104999999999997</v>
      </c>
      <c r="I369" s="149"/>
      <c r="L369" s="145"/>
      <c r="M369" s="150"/>
      <c r="T369" s="151"/>
      <c r="AT369" s="146" t="s">
        <v>212</v>
      </c>
      <c r="AU369" s="146" t="s">
        <v>81</v>
      </c>
      <c r="AV369" s="12" t="s">
        <v>81</v>
      </c>
      <c r="AW369" s="12" t="s">
        <v>33</v>
      </c>
      <c r="AX369" s="12" t="s">
        <v>79</v>
      </c>
      <c r="AY369" s="146" t="s">
        <v>121</v>
      </c>
    </row>
    <row r="370" spans="2:65" s="1" customFormat="1" ht="44.25" customHeight="1">
      <c r="B370" s="126"/>
      <c r="C370" s="127" t="s">
        <v>648</v>
      </c>
      <c r="D370" s="127" t="s">
        <v>124</v>
      </c>
      <c r="E370" s="128" t="s">
        <v>649</v>
      </c>
      <c r="F370" s="129" t="s">
        <v>650</v>
      </c>
      <c r="G370" s="130" t="s">
        <v>368</v>
      </c>
      <c r="H370" s="131">
        <v>494.12799999999999</v>
      </c>
      <c r="I370" s="132"/>
      <c r="J370" s="133">
        <f>ROUND(I370*H370,2)</f>
        <v>0</v>
      </c>
      <c r="K370" s="129" t="s">
        <v>240</v>
      </c>
      <c r="L370" s="31"/>
      <c r="M370" s="134" t="s">
        <v>3</v>
      </c>
      <c r="N370" s="135" t="s">
        <v>42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141</v>
      </c>
      <c r="AT370" s="138" t="s">
        <v>124</v>
      </c>
      <c r="AU370" s="138" t="s">
        <v>81</v>
      </c>
      <c r="AY370" s="16" t="s">
        <v>121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6" t="s">
        <v>79</v>
      </c>
      <c r="BK370" s="139">
        <f>ROUND(I370*H370,2)</f>
        <v>0</v>
      </c>
      <c r="BL370" s="16" t="s">
        <v>141</v>
      </c>
      <c r="BM370" s="138" t="s">
        <v>651</v>
      </c>
    </row>
    <row r="371" spans="2:65" s="1" customFormat="1" ht="27">
      <c r="B371" s="31"/>
      <c r="D371" s="140" t="s">
        <v>130</v>
      </c>
      <c r="F371" s="141" t="s">
        <v>652</v>
      </c>
      <c r="I371" s="142"/>
      <c r="L371" s="31"/>
      <c r="M371" s="143"/>
      <c r="T371" s="52"/>
      <c r="AT371" s="16" t="s">
        <v>130</v>
      </c>
      <c r="AU371" s="16" t="s">
        <v>81</v>
      </c>
    </row>
    <row r="372" spans="2:65" s="1" customFormat="1" ht="10">
      <c r="B372" s="31"/>
      <c r="D372" s="156" t="s">
        <v>243</v>
      </c>
      <c r="F372" s="157" t="s">
        <v>653</v>
      </c>
      <c r="I372" s="142"/>
      <c r="L372" s="31"/>
      <c r="M372" s="143"/>
      <c r="T372" s="52"/>
      <c r="AT372" s="16" t="s">
        <v>243</v>
      </c>
      <c r="AU372" s="16" t="s">
        <v>81</v>
      </c>
    </row>
    <row r="373" spans="2:65" s="12" customFormat="1" ht="10">
      <c r="B373" s="145"/>
      <c r="D373" s="140" t="s">
        <v>212</v>
      </c>
      <c r="E373" s="146" t="s">
        <v>3</v>
      </c>
      <c r="F373" s="147" t="s">
        <v>654</v>
      </c>
      <c r="H373" s="148">
        <v>494.12799999999999</v>
      </c>
      <c r="I373" s="149"/>
      <c r="L373" s="145"/>
      <c r="M373" s="150"/>
      <c r="T373" s="151"/>
      <c r="AT373" s="146" t="s">
        <v>212</v>
      </c>
      <c r="AU373" s="146" t="s">
        <v>81</v>
      </c>
      <c r="AV373" s="12" t="s">
        <v>81</v>
      </c>
      <c r="AW373" s="12" t="s">
        <v>33</v>
      </c>
      <c r="AX373" s="12" t="s">
        <v>79</v>
      </c>
      <c r="AY373" s="146" t="s">
        <v>121</v>
      </c>
    </row>
    <row r="374" spans="2:65" s="11" customFormat="1" ht="25.9" customHeight="1">
      <c r="B374" s="114"/>
      <c r="D374" s="115" t="s">
        <v>70</v>
      </c>
      <c r="E374" s="116" t="s">
        <v>365</v>
      </c>
      <c r="F374" s="116" t="s">
        <v>655</v>
      </c>
      <c r="I374" s="117"/>
      <c r="J374" s="118">
        <f>BK374</f>
        <v>0</v>
      </c>
      <c r="L374" s="114"/>
      <c r="M374" s="119"/>
      <c r="P374" s="120">
        <f>P375</f>
        <v>0</v>
      </c>
      <c r="R374" s="120">
        <f>R375</f>
        <v>2.9823749999999998</v>
      </c>
      <c r="T374" s="121">
        <f>T375</f>
        <v>0</v>
      </c>
      <c r="AR374" s="115" t="s">
        <v>136</v>
      </c>
      <c r="AT374" s="122" t="s">
        <v>70</v>
      </c>
      <c r="AU374" s="122" t="s">
        <v>71</v>
      </c>
      <c r="AY374" s="115" t="s">
        <v>121</v>
      </c>
      <c r="BK374" s="123">
        <f>BK375</f>
        <v>0</v>
      </c>
    </row>
    <row r="375" spans="2:65" s="11" customFormat="1" ht="22.75" customHeight="1">
      <c r="B375" s="114"/>
      <c r="D375" s="115" t="s">
        <v>70</v>
      </c>
      <c r="E375" s="124" t="s">
        <v>656</v>
      </c>
      <c r="F375" s="124" t="s">
        <v>657</v>
      </c>
      <c r="I375" s="117"/>
      <c r="J375" s="125">
        <f>BK375</f>
        <v>0</v>
      </c>
      <c r="L375" s="114"/>
      <c r="M375" s="119"/>
      <c r="P375" s="120">
        <f>SUM(P376:P387)</f>
        <v>0</v>
      </c>
      <c r="R375" s="120">
        <f>SUM(R376:R387)</f>
        <v>2.9823749999999998</v>
      </c>
      <c r="T375" s="121">
        <f>SUM(T376:T387)</f>
        <v>0</v>
      </c>
      <c r="AR375" s="115" t="s">
        <v>136</v>
      </c>
      <c r="AT375" s="122" t="s">
        <v>70</v>
      </c>
      <c r="AU375" s="122" t="s">
        <v>79</v>
      </c>
      <c r="AY375" s="115" t="s">
        <v>121</v>
      </c>
      <c r="BK375" s="123">
        <f>SUM(BK376:BK387)</f>
        <v>0</v>
      </c>
    </row>
    <row r="376" spans="2:65" s="1" customFormat="1" ht="33" customHeight="1">
      <c r="B376" s="126"/>
      <c r="C376" s="127" t="s">
        <v>658</v>
      </c>
      <c r="D376" s="127" t="s">
        <v>124</v>
      </c>
      <c r="E376" s="128" t="s">
        <v>659</v>
      </c>
      <c r="F376" s="129" t="s">
        <v>660</v>
      </c>
      <c r="G376" s="130" t="s">
        <v>296</v>
      </c>
      <c r="H376" s="131">
        <v>16.5</v>
      </c>
      <c r="I376" s="132"/>
      <c r="J376" s="133">
        <f>ROUND(I376*H376,2)</f>
        <v>0</v>
      </c>
      <c r="K376" s="129" t="s">
        <v>240</v>
      </c>
      <c r="L376" s="31"/>
      <c r="M376" s="134" t="s">
        <v>3</v>
      </c>
      <c r="N376" s="135" t="s">
        <v>42</v>
      </c>
      <c r="P376" s="136">
        <f>O376*H376</f>
        <v>0</v>
      </c>
      <c r="Q376" s="136">
        <v>0.18</v>
      </c>
      <c r="R376" s="136">
        <f>Q376*H376</f>
        <v>2.9699999999999998</v>
      </c>
      <c r="S376" s="136">
        <v>0</v>
      </c>
      <c r="T376" s="137">
        <f>S376*H376</f>
        <v>0</v>
      </c>
      <c r="AR376" s="138" t="s">
        <v>661</v>
      </c>
      <c r="AT376" s="138" t="s">
        <v>124</v>
      </c>
      <c r="AU376" s="138" t="s">
        <v>81</v>
      </c>
      <c r="AY376" s="16" t="s">
        <v>121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6" t="s">
        <v>79</v>
      </c>
      <c r="BK376" s="139">
        <f>ROUND(I376*H376,2)</f>
        <v>0</v>
      </c>
      <c r="BL376" s="16" t="s">
        <v>661</v>
      </c>
      <c r="BM376" s="138" t="s">
        <v>662</v>
      </c>
    </row>
    <row r="377" spans="2:65" s="1" customFormat="1" ht="27">
      <c r="B377" s="31"/>
      <c r="D377" s="140" t="s">
        <v>130</v>
      </c>
      <c r="F377" s="141" t="s">
        <v>663</v>
      </c>
      <c r="I377" s="142"/>
      <c r="L377" s="31"/>
      <c r="M377" s="143"/>
      <c r="T377" s="52"/>
      <c r="AT377" s="16" t="s">
        <v>130</v>
      </c>
      <c r="AU377" s="16" t="s">
        <v>81</v>
      </c>
    </row>
    <row r="378" spans="2:65" s="1" customFormat="1" ht="10">
      <c r="B378" s="31"/>
      <c r="D378" s="156" t="s">
        <v>243</v>
      </c>
      <c r="F378" s="157" t="s">
        <v>664</v>
      </c>
      <c r="I378" s="142"/>
      <c r="L378" s="31"/>
      <c r="M378" s="143"/>
      <c r="T378" s="52"/>
      <c r="AT378" s="16" t="s">
        <v>243</v>
      </c>
      <c r="AU378" s="16" t="s">
        <v>81</v>
      </c>
    </row>
    <row r="379" spans="2:65" s="12" customFormat="1" ht="10">
      <c r="B379" s="145"/>
      <c r="D379" s="140" t="s">
        <v>212</v>
      </c>
      <c r="E379" s="146" t="s">
        <v>3</v>
      </c>
      <c r="F379" s="147" t="s">
        <v>665</v>
      </c>
      <c r="H379" s="148">
        <v>16.5</v>
      </c>
      <c r="I379" s="149"/>
      <c r="L379" s="145"/>
      <c r="M379" s="150"/>
      <c r="T379" s="151"/>
      <c r="AT379" s="146" t="s">
        <v>212</v>
      </c>
      <c r="AU379" s="146" t="s">
        <v>81</v>
      </c>
      <c r="AV379" s="12" t="s">
        <v>81</v>
      </c>
      <c r="AW379" s="12" t="s">
        <v>33</v>
      </c>
      <c r="AX379" s="12" t="s">
        <v>79</v>
      </c>
      <c r="AY379" s="146" t="s">
        <v>121</v>
      </c>
    </row>
    <row r="380" spans="2:65" s="13" customFormat="1" ht="10">
      <c r="B380" s="158"/>
      <c r="D380" s="140" t="s">
        <v>212</v>
      </c>
      <c r="E380" s="159" t="s">
        <v>3</v>
      </c>
      <c r="F380" s="160" t="s">
        <v>666</v>
      </c>
      <c r="H380" s="159" t="s">
        <v>3</v>
      </c>
      <c r="I380" s="161"/>
      <c r="L380" s="158"/>
      <c r="M380" s="162"/>
      <c r="T380" s="163"/>
      <c r="AT380" s="159" t="s">
        <v>212</v>
      </c>
      <c r="AU380" s="159" t="s">
        <v>81</v>
      </c>
      <c r="AV380" s="13" t="s">
        <v>79</v>
      </c>
      <c r="AW380" s="13" t="s">
        <v>33</v>
      </c>
      <c r="AX380" s="13" t="s">
        <v>71</v>
      </c>
      <c r="AY380" s="159" t="s">
        <v>121</v>
      </c>
    </row>
    <row r="381" spans="2:65" s="1" customFormat="1" ht="24.15" customHeight="1">
      <c r="B381" s="126"/>
      <c r="C381" s="171" t="s">
        <v>667</v>
      </c>
      <c r="D381" s="171" t="s">
        <v>365</v>
      </c>
      <c r="E381" s="172" t="s">
        <v>668</v>
      </c>
      <c r="F381" s="173" t="s">
        <v>669</v>
      </c>
      <c r="G381" s="174" t="s">
        <v>296</v>
      </c>
      <c r="H381" s="175">
        <v>11</v>
      </c>
      <c r="I381" s="176"/>
      <c r="J381" s="177">
        <f>ROUND(I381*H381,2)</f>
        <v>0</v>
      </c>
      <c r="K381" s="173" t="s">
        <v>240</v>
      </c>
      <c r="L381" s="178"/>
      <c r="M381" s="179" t="s">
        <v>3</v>
      </c>
      <c r="N381" s="180" t="s">
        <v>42</v>
      </c>
      <c r="P381" s="136">
        <f>O381*H381</f>
        <v>0</v>
      </c>
      <c r="Q381" s="136">
        <v>7.7999999999999999E-4</v>
      </c>
      <c r="R381" s="136">
        <f>Q381*H381</f>
        <v>8.5799999999999991E-3</v>
      </c>
      <c r="S381" s="136">
        <v>0</v>
      </c>
      <c r="T381" s="137">
        <f>S381*H381</f>
        <v>0</v>
      </c>
      <c r="AR381" s="138" t="s">
        <v>670</v>
      </c>
      <c r="AT381" s="138" t="s">
        <v>365</v>
      </c>
      <c r="AU381" s="138" t="s">
        <v>81</v>
      </c>
      <c r="AY381" s="16" t="s">
        <v>121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79</v>
      </c>
      <c r="BK381" s="139">
        <f>ROUND(I381*H381,2)</f>
        <v>0</v>
      </c>
      <c r="BL381" s="16" t="s">
        <v>670</v>
      </c>
      <c r="BM381" s="138" t="s">
        <v>671</v>
      </c>
    </row>
    <row r="382" spans="2:65" s="1" customFormat="1" ht="10">
      <c r="B382" s="31"/>
      <c r="D382" s="140" t="s">
        <v>130</v>
      </c>
      <c r="F382" s="141" t="s">
        <v>669</v>
      </c>
      <c r="I382" s="142"/>
      <c r="L382" s="31"/>
      <c r="M382" s="143"/>
      <c r="T382" s="52"/>
      <c r="AT382" s="16" t="s">
        <v>130</v>
      </c>
      <c r="AU382" s="16" t="s">
        <v>81</v>
      </c>
    </row>
    <row r="383" spans="2:65" s="12" customFormat="1" ht="10">
      <c r="B383" s="145"/>
      <c r="D383" s="140" t="s">
        <v>212</v>
      </c>
      <c r="E383" s="146" t="s">
        <v>3</v>
      </c>
      <c r="F383" s="147" t="s">
        <v>179</v>
      </c>
      <c r="H383" s="148">
        <v>11</v>
      </c>
      <c r="I383" s="149"/>
      <c r="L383" s="145"/>
      <c r="M383" s="150"/>
      <c r="T383" s="151"/>
      <c r="AT383" s="146" t="s">
        <v>212</v>
      </c>
      <c r="AU383" s="146" t="s">
        <v>81</v>
      </c>
      <c r="AV383" s="12" t="s">
        <v>81</v>
      </c>
      <c r="AW383" s="12" t="s">
        <v>33</v>
      </c>
      <c r="AX383" s="12" t="s">
        <v>79</v>
      </c>
      <c r="AY383" s="146" t="s">
        <v>121</v>
      </c>
    </row>
    <row r="384" spans="2:65" s="1" customFormat="1" ht="33" customHeight="1">
      <c r="B384" s="126"/>
      <c r="C384" s="171" t="s">
        <v>672</v>
      </c>
      <c r="D384" s="171" t="s">
        <v>365</v>
      </c>
      <c r="E384" s="172" t="s">
        <v>673</v>
      </c>
      <c r="F384" s="173" t="s">
        <v>674</v>
      </c>
      <c r="G384" s="174" t="s">
        <v>296</v>
      </c>
      <c r="H384" s="175">
        <v>5.5</v>
      </c>
      <c r="I384" s="176"/>
      <c r="J384" s="177">
        <f>ROUND(I384*H384,2)</f>
        <v>0</v>
      </c>
      <c r="K384" s="173" t="s">
        <v>240</v>
      </c>
      <c r="L384" s="178"/>
      <c r="M384" s="179" t="s">
        <v>3</v>
      </c>
      <c r="N384" s="180" t="s">
        <v>42</v>
      </c>
      <c r="P384" s="136">
        <f>O384*H384</f>
        <v>0</v>
      </c>
      <c r="Q384" s="136">
        <v>6.8999999999999997E-4</v>
      </c>
      <c r="R384" s="136">
        <f>Q384*H384</f>
        <v>3.7949999999999998E-3</v>
      </c>
      <c r="S384" s="136">
        <v>0</v>
      </c>
      <c r="T384" s="137">
        <f>S384*H384</f>
        <v>0</v>
      </c>
      <c r="AR384" s="138" t="s">
        <v>670</v>
      </c>
      <c r="AT384" s="138" t="s">
        <v>365</v>
      </c>
      <c r="AU384" s="138" t="s">
        <v>81</v>
      </c>
      <c r="AY384" s="16" t="s">
        <v>121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6" t="s">
        <v>79</v>
      </c>
      <c r="BK384" s="139">
        <f>ROUND(I384*H384,2)</f>
        <v>0</v>
      </c>
      <c r="BL384" s="16" t="s">
        <v>670</v>
      </c>
      <c r="BM384" s="138" t="s">
        <v>675</v>
      </c>
    </row>
    <row r="385" spans="2:51" s="1" customFormat="1" ht="18">
      <c r="B385" s="31"/>
      <c r="D385" s="140" t="s">
        <v>130</v>
      </c>
      <c r="F385" s="141" t="s">
        <v>674</v>
      </c>
      <c r="I385" s="142"/>
      <c r="L385" s="31"/>
      <c r="M385" s="143"/>
      <c r="T385" s="52"/>
      <c r="AT385" s="16" t="s">
        <v>130</v>
      </c>
      <c r="AU385" s="16" t="s">
        <v>81</v>
      </c>
    </row>
    <row r="386" spans="2:51" s="13" customFormat="1" ht="10">
      <c r="B386" s="158"/>
      <c r="D386" s="140" t="s">
        <v>212</v>
      </c>
      <c r="E386" s="159" t="s">
        <v>3</v>
      </c>
      <c r="F386" s="160" t="s">
        <v>676</v>
      </c>
      <c r="H386" s="159" t="s">
        <v>3</v>
      </c>
      <c r="I386" s="161"/>
      <c r="L386" s="158"/>
      <c r="M386" s="162"/>
      <c r="T386" s="163"/>
      <c r="AT386" s="159" t="s">
        <v>212</v>
      </c>
      <c r="AU386" s="159" t="s">
        <v>81</v>
      </c>
      <c r="AV386" s="13" t="s">
        <v>79</v>
      </c>
      <c r="AW386" s="13" t="s">
        <v>33</v>
      </c>
      <c r="AX386" s="13" t="s">
        <v>71</v>
      </c>
      <c r="AY386" s="159" t="s">
        <v>121</v>
      </c>
    </row>
    <row r="387" spans="2:51" s="12" customFormat="1" ht="10">
      <c r="B387" s="145"/>
      <c r="D387" s="140" t="s">
        <v>212</v>
      </c>
      <c r="E387" s="146" t="s">
        <v>3</v>
      </c>
      <c r="F387" s="147" t="s">
        <v>677</v>
      </c>
      <c r="H387" s="148">
        <v>5.5</v>
      </c>
      <c r="I387" s="149"/>
      <c r="L387" s="145"/>
      <c r="M387" s="181"/>
      <c r="N387" s="182"/>
      <c r="O387" s="182"/>
      <c r="P387" s="182"/>
      <c r="Q387" s="182"/>
      <c r="R387" s="182"/>
      <c r="S387" s="182"/>
      <c r="T387" s="183"/>
      <c r="AT387" s="146" t="s">
        <v>212</v>
      </c>
      <c r="AU387" s="146" t="s">
        <v>81</v>
      </c>
      <c r="AV387" s="12" t="s">
        <v>81</v>
      </c>
      <c r="AW387" s="12" t="s">
        <v>33</v>
      </c>
      <c r="AX387" s="12" t="s">
        <v>79</v>
      </c>
      <c r="AY387" s="146" t="s">
        <v>121</v>
      </c>
    </row>
    <row r="388" spans="2:51" s="1" customFormat="1" ht="7" customHeight="1">
      <c r="B388" s="40"/>
      <c r="C388" s="41"/>
      <c r="D388" s="41"/>
      <c r="E388" s="41"/>
      <c r="F388" s="41"/>
      <c r="G388" s="41"/>
      <c r="H388" s="41"/>
      <c r="I388" s="41"/>
      <c r="J388" s="41"/>
      <c r="K388" s="41"/>
      <c r="L388" s="31"/>
    </row>
  </sheetData>
  <autoFilter ref="C88:K387" xr:uid="{00000000-0009-0000-0000-000002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200-000000000000}"/>
    <hyperlink ref="F98" r:id="rId2" xr:uid="{00000000-0004-0000-0200-000001000000}"/>
    <hyperlink ref="F102" r:id="rId3" xr:uid="{00000000-0004-0000-0200-000002000000}"/>
    <hyperlink ref="F106" r:id="rId4" xr:uid="{00000000-0004-0000-0200-000003000000}"/>
    <hyperlink ref="F110" r:id="rId5" xr:uid="{00000000-0004-0000-0200-000004000000}"/>
    <hyperlink ref="F114" r:id="rId6" xr:uid="{00000000-0004-0000-0200-000005000000}"/>
    <hyperlink ref="F118" r:id="rId7" xr:uid="{00000000-0004-0000-0200-000006000000}"/>
    <hyperlink ref="F122" r:id="rId8" xr:uid="{00000000-0004-0000-0200-000007000000}"/>
    <hyperlink ref="F126" r:id="rId9" xr:uid="{00000000-0004-0000-0200-000008000000}"/>
    <hyperlink ref="F130" r:id="rId10" xr:uid="{00000000-0004-0000-0200-000009000000}"/>
    <hyperlink ref="F134" r:id="rId11" xr:uid="{00000000-0004-0000-0200-00000A000000}"/>
    <hyperlink ref="F138" r:id="rId12" xr:uid="{00000000-0004-0000-0200-00000B000000}"/>
    <hyperlink ref="F142" r:id="rId13" xr:uid="{00000000-0004-0000-0200-00000C000000}"/>
    <hyperlink ref="F147" r:id="rId14" xr:uid="{00000000-0004-0000-0200-00000D000000}"/>
    <hyperlink ref="F155" r:id="rId15" xr:uid="{00000000-0004-0000-0200-00000E000000}"/>
    <hyperlink ref="F159" r:id="rId16" xr:uid="{00000000-0004-0000-0200-00000F000000}"/>
    <hyperlink ref="F164" r:id="rId17" xr:uid="{00000000-0004-0000-0200-000010000000}"/>
    <hyperlink ref="F169" r:id="rId18" xr:uid="{00000000-0004-0000-0200-000011000000}"/>
    <hyperlink ref="F174" r:id="rId19" xr:uid="{00000000-0004-0000-0200-000012000000}"/>
    <hyperlink ref="F207" r:id="rId20" xr:uid="{00000000-0004-0000-0200-000013000000}"/>
    <hyperlink ref="F213" r:id="rId21" xr:uid="{00000000-0004-0000-0200-000014000000}"/>
    <hyperlink ref="F217" r:id="rId22" xr:uid="{00000000-0004-0000-0200-000015000000}"/>
    <hyperlink ref="F222" r:id="rId23" xr:uid="{00000000-0004-0000-0200-000016000000}"/>
    <hyperlink ref="F228" r:id="rId24" xr:uid="{00000000-0004-0000-0200-000017000000}"/>
    <hyperlink ref="F232" r:id="rId25" xr:uid="{00000000-0004-0000-0200-000018000000}"/>
    <hyperlink ref="F237" r:id="rId26" xr:uid="{00000000-0004-0000-0200-000019000000}"/>
    <hyperlink ref="F241" r:id="rId27" xr:uid="{00000000-0004-0000-0200-00001A000000}"/>
    <hyperlink ref="F246" r:id="rId28" xr:uid="{00000000-0004-0000-0200-00001B000000}"/>
    <hyperlink ref="F251" r:id="rId29" xr:uid="{00000000-0004-0000-0200-00001C000000}"/>
    <hyperlink ref="F257" r:id="rId30" xr:uid="{00000000-0004-0000-0200-00001D000000}"/>
    <hyperlink ref="F275" r:id="rId31" xr:uid="{00000000-0004-0000-0200-00001E000000}"/>
    <hyperlink ref="F279" r:id="rId32" xr:uid="{00000000-0004-0000-0200-00001F000000}"/>
    <hyperlink ref="F301" r:id="rId33" xr:uid="{00000000-0004-0000-0200-000020000000}"/>
    <hyperlink ref="F310" r:id="rId34" xr:uid="{00000000-0004-0000-0200-000021000000}"/>
    <hyperlink ref="F315" r:id="rId35" xr:uid="{00000000-0004-0000-0200-000022000000}"/>
    <hyperlink ref="F320" r:id="rId36" xr:uid="{00000000-0004-0000-0200-000023000000}"/>
    <hyperlink ref="F325" r:id="rId37" xr:uid="{00000000-0004-0000-0200-000024000000}"/>
    <hyperlink ref="F330" r:id="rId38" xr:uid="{00000000-0004-0000-0200-000025000000}"/>
    <hyperlink ref="F335" r:id="rId39" xr:uid="{00000000-0004-0000-0200-000026000000}"/>
    <hyperlink ref="F340" r:id="rId40" xr:uid="{00000000-0004-0000-0200-000027000000}"/>
    <hyperlink ref="F347" r:id="rId41" xr:uid="{00000000-0004-0000-0200-000028000000}"/>
    <hyperlink ref="F351" r:id="rId42" xr:uid="{00000000-0004-0000-0200-000029000000}"/>
    <hyperlink ref="F355" r:id="rId43" xr:uid="{00000000-0004-0000-0200-00002A000000}"/>
    <hyperlink ref="F359" r:id="rId44" xr:uid="{00000000-0004-0000-0200-00002B000000}"/>
    <hyperlink ref="F364" r:id="rId45" xr:uid="{00000000-0004-0000-0200-00002C000000}"/>
    <hyperlink ref="F368" r:id="rId46" xr:uid="{00000000-0004-0000-0200-00002D000000}"/>
    <hyperlink ref="F372" r:id="rId47" xr:uid="{00000000-0004-0000-0200-00002E000000}"/>
    <hyperlink ref="F378" r:id="rId48" xr:uid="{00000000-0004-0000-02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3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21" t="s">
        <v>6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87</v>
      </c>
      <c r="AZ2" s="155" t="s">
        <v>217</v>
      </c>
      <c r="BA2" s="155" t="s">
        <v>218</v>
      </c>
      <c r="BB2" s="155" t="s">
        <v>3</v>
      </c>
      <c r="BC2" s="155" t="s">
        <v>678</v>
      </c>
      <c r="BD2" s="155" t="s">
        <v>81</v>
      </c>
    </row>
    <row r="3" spans="2:5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  <c r="AZ3" s="155" t="s">
        <v>220</v>
      </c>
      <c r="BA3" s="155" t="s">
        <v>220</v>
      </c>
      <c r="BB3" s="155" t="s">
        <v>3</v>
      </c>
      <c r="BC3" s="155" t="s">
        <v>679</v>
      </c>
      <c r="BD3" s="155" t="s">
        <v>81</v>
      </c>
    </row>
    <row r="4" spans="2:56" ht="25" customHeight="1">
      <c r="B4" s="19"/>
      <c r="D4" s="20" t="s">
        <v>91</v>
      </c>
      <c r="L4" s="19"/>
      <c r="M4" s="84" t="s">
        <v>11</v>
      </c>
      <c r="AT4" s="16" t="s">
        <v>4</v>
      </c>
      <c r="AZ4" s="155" t="s">
        <v>221</v>
      </c>
      <c r="BA4" s="155" t="s">
        <v>221</v>
      </c>
      <c r="BB4" s="155" t="s">
        <v>3</v>
      </c>
      <c r="BC4" s="155" t="s">
        <v>71</v>
      </c>
      <c r="BD4" s="155" t="s">
        <v>81</v>
      </c>
    </row>
    <row r="5" spans="2:56" ht="7" customHeight="1">
      <c r="B5" s="19"/>
      <c r="L5" s="19"/>
    </row>
    <row r="6" spans="2:56" ht="12" customHeight="1">
      <c r="B6" s="19"/>
      <c r="D6" s="26" t="s">
        <v>17</v>
      </c>
      <c r="L6" s="19"/>
    </row>
    <row r="7" spans="2:56" ht="16.5" customHeight="1">
      <c r="B7" s="19"/>
      <c r="E7" s="222" t="str">
        <f>'Rekapitulace stavby'!K6</f>
        <v>Nymburk – levobřežní cyklostezka s přemostěním Starého Labe</v>
      </c>
      <c r="F7" s="223"/>
      <c r="G7" s="223"/>
      <c r="H7" s="223"/>
      <c r="L7" s="19"/>
    </row>
    <row r="8" spans="2:56" s="1" customFormat="1" ht="12" customHeight="1">
      <c r="B8" s="31"/>
      <c r="D8" s="26" t="s">
        <v>92</v>
      </c>
      <c r="L8" s="31"/>
    </row>
    <row r="9" spans="2:56" s="1" customFormat="1" ht="16.5" customHeight="1">
      <c r="B9" s="31"/>
      <c r="E9" s="184" t="s">
        <v>680</v>
      </c>
      <c r="F9" s="224"/>
      <c r="G9" s="224"/>
      <c r="H9" s="224"/>
      <c r="L9" s="31"/>
    </row>
    <row r="10" spans="2:56" s="1" customFormat="1" ht="10">
      <c r="B10" s="31"/>
      <c r="L10" s="31"/>
    </row>
    <row r="11" spans="2:5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56" s="1" customFormat="1" ht="12" customHeight="1">
      <c r="B12" s="31"/>
      <c r="D12" s="26" t="s">
        <v>21</v>
      </c>
      <c r="F12" s="24" t="s">
        <v>223</v>
      </c>
      <c r="I12" s="26" t="s">
        <v>23</v>
      </c>
      <c r="J12" s="48" t="str">
        <f>'Rekapitulace stavby'!AN8</f>
        <v>22. 11. 2022</v>
      </c>
      <c r="L12" s="31"/>
    </row>
    <row r="13" spans="2:56" s="1" customFormat="1" ht="10.75" customHeight="1">
      <c r="B13" s="31"/>
      <c r="L13" s="31"/>
    </row>
    <row r="14" spans="2:56" s="1" customFormat="1" ht="12" customHeight="1">
      <c r="B14" s="31"/>
      <c r="D14" s="26" t="s">
        <v>25</v>
      </c>
      <c r="I14" s="26" t="s">
        <v>26</v>
      </c>
      <c r="J14" s="24" t="s">
        <v>3</v>
      </c>
      <c r="L14" s="31"/>
    </row>
    <row r="15" spans="2:56" s="1" customFormat="1" ht="18" customHeight="1">
      <c r="B15" s="31"/>
      <c r="E15" s="24" t="s">
        <v>27</v>
      </c>
      <c r="I15" s="26" t="s">
        <v>28</v>
      </c>
      <c r="J15" s="24" t="s">
        <v>3</v>
      </c>
      <c r="L15" s="31"/>
    </row>
    <row r="16" spans="2:5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5"/>
      <c r="G18" s="205"/>
      <c r="H18" s="205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95</v>
      </c>
      <c r="I21" s="26" t="s">
        <v>28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">
        <v>3</v>
      </c>
      <c r="L23" s="31"/>
    </row>
    <row r="24" spans="2:12" s="1" customFormat="1" ht="18" customHeight="1">
      <c r="B24" s="31"/>
      <c r="E24" s="24" t="s">
        <v>95</v>
      </c>
      <c r="I24" s="26" t="s">
        <v>28</v>
      </c>
      <c r="J24" s="24" t="s">
        <v>3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10" t="s">
        <v>3</v>
      </c>
      <c r="F27" s="210"/>
      <c r="G27" s="210"/>
      <c r="H27" s="210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ROUND(J85,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ROUND((SUM(BE85:BE272)),  2)</f>
        <v>0</v>
      </c>
      <c r="I33" s="88">
        <v>0.21</v>
      </c>
      <c r="J33" s="87">
        <f>ROUND(((SUM(BE85:BE272))*I33),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ROUND((SUM(BF85:BF272)),  2)</f>
        <v>0</v>
      </c>
      <c r="I34" s="88">
        <v>0.15</v>
      </c>
      <c r="J34" s="87">
        <f>ROUND(((SUM(BF85:BF272))*I34),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ROUND((SUM(BG85:BG272)),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ROUND((SUM(BH85:BH272)),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ROUND((SUM(BI85:BI272)),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96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22" t="str">
        <f>E7</f>
        <v>Nymburk – levobřežní cyklostezka s přemostěním Starého Labe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184" t="str">
        <f>E9</f>
        <v>676/18-1-2 - SO 101 Stezka - Neuznatelné náklady</v>
      </c>
      <c r="F50" s="224"/>
      <c r="G50" s="224"/>
      <c r="H50" s="224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Nymburk</v>
      </c>
      <c r="I52" s="26" t="s">
        <v>23</v>
      </c>
      <c r="J52" s="48" t="str">
        <f>IF(J12="","",J12)</f>
        <v>22. 11. 2022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Nymburk</v>
      </c>
      <c r="I54" s="26" t="s">
        <v>31</v>
      </c>
      <c r="J54" s="29" t="str">
        <f>E21</f>
        <v>NDCon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>NDCon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J85</f>
        <v>0</v>
      </c>
      <c r="L59" s="31"/>
      <c r="AU59" s="16" t="s">
        <v>99</v>
      </c>
    </row>
    <row r="60" spans="2:47" s="8" customFormat="1" ht="25" customHeight="1">
      <c r="B60" s="98"/>
      <c r="D60" s="99" t="s">
        <v>224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customHeight="1">
      <c r="B61" s="102"/>
      <c r="D61" s="103" t="s">
        <v>225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customHeight="1">
      <c r="B62" s="102"/>
      <c r="D62" s="103" t="s">
        <v>228</v>
      </c>
      <c r="E62" s="104"/>
      <c r="F62" s="104"/>
      <c r="G62" s="104"/>
      <c r="H62" s="104"/>
      <c r="I62" s="104"/>
      <c r="J62" s="105">
        <f>J150</f>
        <v>0</v>
      </c>
      <c r="L62" s="102"/>
    </row>
    <row r="63" spans="2:47" s="9" customFormat="1" ht="19.899999999999999" customHeight="1">
      <c r="B63" s="102"/>
      <c r="D63" s="103" t="s">
        <v>229</v>
      </c>
      <c r="E63" s="104"/>
      <c r="F63" s="104"/>
      <c r="G63" s="104"/>
      <c r="H63" s="104"/>
      <c r="I63" s="104"/>
      <c r="J63" s="105">
        <f>J187</f>
        <v>0</v>
      </c>
      <c r="L63" s="102"/>
    </row>
    <row r="64" spans="2:47" s="9" customFormat="1" ht="19.899999999999999" customHeight="1">
      <c r="B64" s="102"/>
      <c r="D64" s="103" t="s">
        <v>230</v>
      </c>
      <c r="E64" s="104"/>
      <c r="F64" s="104"/>
      <c r="G64" s="104"/>
      <c r="H64" s="104"/>
      <c r="I64" s="104"/>
      <c r="J64" s="105">
        <f>J247</f>
        <v>0</v>
      </c>
      <c r="L64" s="102"/>
    </row>
    <row r="65" spans="2:12" s="9" customFormat="1" ht="19.899999999999999" customHeight="1">
      <c r="B65" s="102"/>
      <c r="D65" s="103" t="s">
        <v>231</v>
      </c>
      <c r="E65" s="104"/>
      <c r="F65" s="104"/>
      <c r="G65" s="104"/>
      <c r="H65" s="104"/>
      <c r="I65" s="104"/>
      <c r="J65" s="105">
        <f>J251</f>
        <v>0</v>
      </c>
      <c r="L65" s="102"/>
    </row>
    <row r="66" spans="2:12" s="1" customFormat="1" ht="21.75" customHeight="1">
      <c r="B66" s="31"/>
      <c r="L66" s="31"/>
    </row>
    <row r="67" spans="2:12" s="1" customFormat="1" ht="7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7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5" customHeight="1">
      <c r="B72" s="31"/>
      <c r="C72" s="20" t="s">
        <v>105</v>
      </c>
      <c r="L72" s="31"/>
    </row>
    <row r="73" spans="2:12" s="1" customFormat="1" ht="7" customHeight="1">
      <c r="B73" s="31"/>
      <c r="L73" s="31"/>
    </row>
    <row r="74" spans="2:12" s="1" customFormat="1" ht="12" customHeight="1">
      <c r="B74" s="31"/>
      <c r="C74" s="26" t="s">
        <v>17</v>
      </c>
      <c r="L74" s="31"/>
    </row>
    <row r="75" spans="2:12" s="1" customFormat="1" ht="16.5" customHeight="1">
      <c r="B75" s="31"/>
      <c r="E75" s="222" t="str">
        <f>E7</f>
        <v>Nymburk – levobřežní cyklostezka s přemostěním Starého Labe</v>
      </c>
      <c r="F75" s="223"/>
      <c r="G75" s="223"/>
      <c r="H75" s="223"/>
      <c r="L75" s="31"/>
    </row>
    <row r="76" spans="2:12" s="1" customFormat="1" ht="12" customHeight="1">
      <c r="B76" s="31"/>
      <c r="C76" s="26" t="s">
        <v>92</v>
      </c>
      <c r="L76" s="31"/>
    </row>
    <row r="77" spans="2:12" s="1" customFormat="1" ht="16.5" customHeight="1">
      <c r="B77" s="31"/>
      <c r="E77" s="184" t="str">
        <f>E9</f>
        <v>676/18-1-2 - SO 101 Stezka - Neuznatelné náklady</v>
      </c>
      <c r="F77" s="224"/>
      <c r="G77" s="224"/>
      <c r="H77" s="224"/>
      <c r="L77" s="31"/>
    </row>
    <row r="78" spans="2:12" s="1" customFormat="1" ht="7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>k.ú. Nymburk</v>
      </c>
      <c r="I79" s="26" t="s">
        <v>23</v>
      </c>
      <c r="J79" s="48" t="str">
        <f>IF(J12="","",J12)</f>
        <v>22. 11. 2022</v>
      </c>
      <c r="L79" s="31"/>
    </row>
    <row r="80" spans="2:12" s="1" customFormat="1" ht="7" customHeight="1">
      <c r="B80" s="31"/>
      <c r="L80" s="31"/>
    </row>
    <row r="81" spans="2:65" s="1" customFormat="1" ht="15.15" customHeight="1">
      <c r="B81" s="31"/>
      <c r="C81" s="26" t="s">
        <v>25</v>
      </c>
      <c r="F81" s="24" t="str">
        <f>E15</f>
        <v>Město Nymburk</v>
      </c>
      <c r="I81" s="26" t="s">
        <v>31</v>
      </c>
      <c r="J81" s="29" t="str">
        <f>E21</f>
        <v>NDCon</v>
      </c>
      <c r="L81" s="31"/>
    </row>
    <row r="82" spans="2:65" s="1" customFormat="1" ht="15.15" customHeight="1">
      <c r="B82" s="31"/>
      <c r="C82" s="26" t="s">
        <v>29</v>
      </c>
      <c r="F82" s="24" t="str">
        <f>IF(E18="","",E18)</f>
        <v>Vyplň údaj</v>
      </c>
      <c r="I82" s="26" t="s">
        <v>34</v>
      </c>
      <c r="J82" s="29" t="str">
        <f>E24</f>
        <v>NDCon</v>
      </c>
      <c r="L82" s="31"/>
    </row>
    <row r="83" spans="2:65" s="1" customFormat="1" ht="10.25" customHeight="1">
      <c r="B83" s="31"/>
      <c r="L83" s="31"/>
    </row>
    <row r="84" spans="2:65" s="10" customFormat="1" ht="29.25" customHeight="1">
      <c r="B84" s="106"/>
      <c r="C84" s="107" t="s">
        <v>106</v>
      </c>
      <c r="D84" s="108" t="s">
        <v>56</v>
      </c>
      <c r="E84" s="108" t="s">
        <v>52</v>
      </c>
      <c r="F84" s="108" t="s">
        <v>53</v>
      </c>
      <c r="G84" s="108" t="s">
        <v>107</v>
      </c>
      <c r="H84" s="108" t="s">
        <v>108</v>
      </c>
      <c r="I84" s="108" t="s">
        <v>109</v>
      </c>
      <c r="J84" s="108" t="s">
        <v>98</v>
      </c>
      <c r="K84" s="109" t="s">
        <v>110</v>
      </c>
      <c r="L84" s="106"/>
      <c r="M84" s="55" t="s">
        <v>3</v>
      </c>
      <c r="N84" s="56" t="s">
        <v>41</v>
      </c>
      <c r="O84" s="56" t="s">
        <v>111</v>
      </c>
      <c r="P84" s="56" t="s">
        <v>112</v>
      </c>
      <c r="Q84" s="56" t="s">
        <v>113</v>
      </c>
      <c r="R84" s="56" t="s">
        <v>114</v>
      </c>
      <c r="S84" s="56" t="s">
        <v>115</v>
      </c>
      <c r="T84" s="57" t="s">
        <v>116</v>
      </c>
    </row>
    <row r="85" spans="2:65" s="1" customFormat="1" ht="22.75" customHeight="1">
      <c r="B85" s="31"/>
      <c r="C85" s="60" t="s">
        <v>117</v>
      </c>
      <c r="J85" s="110">
        <f>BK85</f>
        <v>0</v>
      </c>
      <c r="L85" s="31"/>
      <c r="M85" s="58"/>
      <c r="N85" s="49"/>
      <c r="O85" s="49"/>
      <c r="P85" s="111">
        <f>P86</f>
        <v>0</v>
      </c>
      <c r="Q85" s="49"/>
      <c r="R85" s="111">
        <f>R86</f>
        <v>742.38190794000002</v>
      </c>
      <c r="S85" s="49"/>
      <c r="T85" s="112">
        <f>T86</f>
        <v>957.1869999999999</v>
      </c>
      <c r="AT85" s="16" t="s">
        <v>70</v>
      </c>
      <c r="AU85" s="16" t="s">
        <v>99</v>
      </c>
      <c r="BK85" s="113">
        <f>BK86</f>
        <v>0</v>
      </c>
    </row>
    <row r="86" spans="2:65" s="11" customFormat="1" ht="25.9" customHeight="1">
      <c r="B86" s="114"/>
      <c r="D86" s="115" t="s">
        <v>70</v>
      </c>
      <c r="E86" s="116" t="s">
        <v>234</v>
      </c>
      <c r="F86" s="116" t="s">
        <v>235</v>
      </c>
      <c r="I86" s="117"/>
      <c r="J86" s="118">
        <f>BK86</f>
        <v>0</v>
      </c>
      <c r="L86" s="114"/>
      <c r="M86" s="119"/>
      <c r="P86" s="120">
        <f>P87+P150+P187+P247+P251</f>
        <v>0</v>
      </c>
      <c r="R86" s="120">
        <f>R87+R150+R187+R247+R251</f>
        <v>742.38190794000002</v>
      </c>
      <c r="T86" s="121">
        <f>T87+T150+T187+T247+T251</f>
        <v>957.1869999999999</v>
      </c>
      <c r="AR86" s="115" t="s">
        <v>79</v>
      </c>
      <c r="AT86" s="122" t="s">
        <v>70</v>
      </c>
      <c r="AU86" s="122" t="s">
        <v>71</v>
      </c>
      <c r="AY86" s="115" t="s">
        <v>121</v>
      </c>
      <c r="BK86" s="123">
        <f>BK87+BK150+BK187+BK247+BK251</f>
        <v>0</v>
      </c>
    </row>
    <row r="87" spans="2:65" s="11" customFormat="1" ht="22.75" customHeight="1">
      <c r="B87" s="114"/>
      <c r="D87" s="115" t="s">
        <v>70</v>
      </c>
      <c r="E87" s="124" t="s">
        <v>79</v>
      </c>
      <c r="F87" s="124" t="s">
        <v>236</v>
      </c>
      <c r="I87" s="117"/>
      <c r="J87" s="125">
        <f>BK87</f>
        <v>0</v>
      </c>
      <c r="L87" s="114"/>
      <c r="M87" s="119"/>
      <c r="P87" s="120">
        <f>SUM(P88:P149)</f>
        <v>0</v>
      </c>
      <c r="R87" s="120">
        <f>SUM(R88:R149)</f>
        <v>417.7202016</v>
      </c>
      <c r="T87" s="121">
        <f>SUM(T88:T149)</f>
        <v>757.1869999999999</v>
      </c>
      <c r="AR87" s="115" t="s">
        <v>79</v>
      </c>
      <c r="AT87" s="122" t="s">
        <v>70</v>
      </c>
      <c r="AU87" s="122" t="s">
        <v>79</v>
      </c>
      <c r="AY87" s="115" t="s">
        <v>121</v>
      </c>
      <c r="BK87" s="123">
        <f>SUM(BK88:BK149)</f>
        <v>0</v>
      </c>
    </row>
    <row r="88" spans="2:65" s="1" customFormat="1" ht="24.15" customHeight="1">
      <c r="B88" s="126"/>
      <c r="C88" s="127" t="s">
        <v>79</v>
      </c>
      <c r="D88" s="127" t="s">
        <v>124</v>
      </c>
      <c r="E88" s="128" t="s">
        <v>282</v>
      </c>
      <c r="F88" s="129" t="s">
        <v>283</v>
      </c>
      <c r="G88" s="130" t="s">
        <v>277</v>
      </c>
      <c r="H88" s="131">
        <v>641.6</v>
      </c>
      <c r="I88" s="132"/>
      <c r="J88" s="133">
        <f>ROUND(I88*H88,2)</f>
        <v>0</v>
      </c>
      <c r="K88" s="129" t="s">
        <v>240</v>
      </c>
      <c r="L88" s="31"/>
      <c r="M88" s="134" t="s">
        <v>3</v>
      </c>
      <c r="N88" s="135" t="s">
        <v>42</v>
      </c>
      <c r="P88" s="136">
        <f>O88*H88</f>
        <v>0</v>
      </c>
      <c r="Q88" s="136">
        <v>0</v>
      </c>
      <c r="R88" s="136">
        <f>Q88*H88</f>
        <v>0</v>
      </c>
      <c r="S88" s="136">
        <v>9.8000000000000004E-2</v>
      </c>
      <c r="T88" s="137">
        <f>S88*H88</f>
        <v>62.876800000000003</v>
      </c>
      <c r="AR88" s="138" t="s">
        <v>141</v>
      </c>
      <c r="AT88" s="138" t="s">
        <v>124</v>
      </c>
      <c r="AU88" s="138" t="s">
        <v>81</v>
      </c>
      <c r="AY88" s="16" t="s">
        <v>121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6" t="s">
        <v>79</v>
      </c>
      <c r="BK88" s="139">
        <f>ROUND(I88*H88,2)</f>
        <v>0</v>
      </c>
      <c r="BL88" s="16" t="s">
        <v>141</v>
      </c>
      <c r="BM88" s="138" t="s">
        <v>284</v>
      </c>
    </row>
    <row r="89" spans="2:65" s="1" customFormat="1" ht="27">
      <c r="B89" s="31"/>
      <c r="D89" s="140" t="s">
        <v>130</v>
      </c>
      <c r="F89" s="141" t="s">
        <v>285</v>
      </c>
      <c r="I89" s="142"/>
      <c r="L89" s="31"/>
      <c r="M89" s="143"/>
      <c r="T89" s="52"/>
      <c r="AT89" s="16" t="s">
        <v>130</v>
      </c>
      <c r="AU89" s="16" t="s">
        <v>81</v>
      </c>
    </row>
    <row r="90" spans="2:65" s="1" customFormat="1" ht="10">
      <c r="B90" s="31"/>
      <c r="D90" s="156" t="s">
        <v>243</v>
      </c>
      <c r="F90" s="157" t="s">
        <v>286</v>
      </c>
      <c r="I90" s="142"/>
      <c r="L90" s="31"/>
      <c r="M90" s="143"/>
      <c r="T90" s="52"/>
      <c r="AT90" s="16" t="s">
        <v>243</v>
      </c>
      <c r="AU90" s="16" t="s">
        <v>81</v>
      </c>
    </row>
    <row r="91" spans="2:65" s="12" customFormat="1" ht="10">
      <c r="B91" s="145"/>
      <c r="D91" s="140" t="s">
        <v>212</v>
      </c>
      <c r="E91" s="146" t="s">
        <v>3</v>
      </c>
      <c r="F91" s="147" t="s">
        <v>681</v>
      </c>
      <c r="H91" s="148">
        <v>641.6</v>
      </c>
      <c r="I91" s="149"/>
      <c r="L91" s="145"/>
      <c r="M91" s="150"/>
      <c r="T91" s="151"/>
      <c r="AT91" s="146" t="s">
        <v>212</v>
      </c>
      <c r="AU91" s="146" t="s">
        <v>81</v>
      </c>
      <c r="AV91" s="12" t="s">
        <v>81</v>
      </c>
      <c r="AW91" s="12" t="s">
        <v>33</v>
      </c>
      <c r="AX91" s="12" t="s">
        <v>79</v>
      </c>
      <c r="AY91" s="146" t="s">
        <v>121</v>
      </c>
    </row>
    <row r="92" spans="2:65" s="1" customFormat="1" ht="33" customHeight="1">
      <c r="B92" s="126"/>
      <c r="C92" s="127" t="s">
        <v>81</v>
      </c>
      <c r="D92" s="127" t="s">
        <v>124</v>
      </c>
      <c r="E92" s="128" t="s">
        <v>682</v>
      </c>
      <c r="F92" s="129" t="s">
        <v>683</v>
      </c>
      <c r="G92" s="130" t="s">
        <v>277</v>
      </c>
      <c r="H92" s="131">
        <v>2864.74</v>
      </c>
      <c r="I92" s="132"/>
      <c r="J92" s="133">
        <f>ROUND(I92*H92,2)</f>
        <v>0</v>
      </c>
      <c r="K92" s="129" t="s">
        <v>240</v>
      </c>
      <c r="L92" s="31"/>
      <c r="M92" s="134" t="s">
        <v>3</v>
      </c>
      <c r="N92" s="135" t="s">
        <v>42</v>
      </c>
      <c r="P92" s="136">
        <f>O92*H92</f>
        <v>0</v>
      </c>
      <c r="Q92" s="136">
        <v>9.0000000000000006E-5</v>
      </c>
      <c r="R92" s="136">
        <f>Q92*H92</f>
        <v>0.25782660000000002</v>
      </c>
      <c r="S92" s="136">
        <v>0.23</v>
      </c>
      <c r="T92" s="137">
        <f>S92*H92</f>
        <v>658.89019999999994</v>
      </c>
      <c r="AR92" s="138" t="s">
        <v>141</v>
      </c>
      <c r="AT92" s="138" t="s">
        <v>124</v>
      </c>
      <c r="AU92" s="138" t="s">
        <v>81</v>
      </c>
      <c r="AY92" s="16" t="s">
        <v>121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6" t="s">
        <v>79</v>
      </c>
      <c r="BK92" s="139">
        <f>ROUND(I92*H92,2)</f>
        <v>0</v>
      </c>
      <c r="BL92" s="16" t="s">
        <v>141</v>
      </c>
      <c r="BM92" s="138" t="s">
        <v>684</v>
      </c>
    </row>
    <row r="93" spans="2:65" s="1" customFormat="1" ht="27">
      <c r="B93" s="31"/>
      <c r="D93" s="140" t="s">
        <v>130</v>
      </c>
      <c r="F93" s="141" t="s">
        <v>685</v>
      </c>
      <c r="I93" s="142"/>
      <c r="L93" s="31"/>
      <c r="M93" s="143"/>
      <c r="T93" s="52"/>
      <c r="AT93" s="16" t="s">
        <v>130</v>
      </c>
      <c r="AU93" s="16" t="s">
        <v>81</v>
      </c>
    </row>
    <row r="94" spans="2:65" s="1" customFormat="1" ht="10">
      <c r="B94" s="31"/>
      <c r="D94" s="156" t="s">
        <v>243</v>
      </c>
      <c r="F94" s="157" t="s">
        <v>686</v>
      </c>
      <c r="I94" s="142"/>
      <c r="L94" s="31"/>
      <c r="M94" s="143"/>
      <c r="T94" s="52"/>
      <c r="AT94" s="16" t="s">
        <v>243</v>
      </c>
      <c r="AU94" s="16" t="s">
        <v>81</v>
      </c>
    </row>
    <row r="95" spans="2:65" s="12" customFormat="1" ht="10">
      <c r="B95" s="145"/>
      <c r="D95" s="140" t="s">
        <v>212</v>
      </c>
      <c r="E95" s="146" t="s">
        <v>3</v>
      </c>
      <c r="F95" s="147" t="s">
        <v>687</v>
      </c>
      <c r="H95" s="148">
        <v>2864.74</v>
      </c>
      <c r="I95" s="149"/>
      <c r="L95" s="145"/>
      <c r="M95" s="150"/>
      <c r="T95" s="151"/>
      <c r="AT95" s="146" t="s">
        <v>212</v>
      </c>
      <c r="AU95" s="146" t="s">
        <v>81</v>
      </c>
      <c r="AV95" s="12" t="s">
        <v>81</v>
      </c>
      <c r="AW95" s="12" t="s">
        <v>33</v>
      </c>
      <c r="AX95" s="12" t="s">
        <v>79</v>
      </c>
      <c r="AY95" s="146" t="s">
        <v>121</v>
      </c>
    </row>
    <row r="96" spans="2:65" s="1" customFormat="1" ht="16.5" customHeight="1">
      <c r="B96" s="126"/>
      <c r="C96" s="127" t="s">
        <v>136</v>
      </c>
      <c r="D96" s="127" t="s">
        <v>124</v>
      </c>
      <c r="E96" s="128" t="s">
        <v>294</v>
      </c>
      <c r="F96" s="129" t="s">
        <v>295</v>
      </c>
      <c r="G96" s="130" t="s">
        <v>296</v>
      </c>
      <c r="H96" s="131">
        <v>308</v>
      </c>
      <c r="I96" s="132"/>
      <c r="J96" s="133">
        <f>ROUND(I96*H96,2)</f>
        <v>0</v>
      </c>
      <c r="K96" s="129" t="s">
        <v>240</v>
      </c>
      <c r="L96" s="31"/>
      <c r="M96" s="134" t="s">
        <v>3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0.115</v>
      </c>
      <c r="T96" s="137">
        <f>S96*H96</f>
        <v>35.42</v>
      </c>
      <c r="AR96" s="138" t="s">
        <v>141</v>
      </c>
      <c r="AT96" s="138" t="s">
        <v>124</v>
      </c>
      <c r="AU96" s="138" t="s">
        <v>81</v>
      </c>
      <c r="AY96" s="16" t="s">
        <v>121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79</v>
      </c>
      <c r="BK96" s="139">
        <f>ROUND(I96*H96,2)</f>
        <v>0</v>
      </c>
      <c r="BL96" s="16" t="s">
        <v>141</v>
      </c>
      <c r="BM96" s="138" t="s">
        <v>297</v>
      </c>
    </row>
    <row r="97" spans="2:65" s="1" customFormat="1" ht="27">
      <c r="B97" s="31"/>
      <c r="D97" s="140" t="s">
        <v>130</v>
      </c>
      <c r="F97" s="141" t="s">
        <v>298</v>
      </c>
      <c r="I97" s="142"/>
      <c r="L97" s="31"/>
      <c r="M97" s="143"/>
      <c r="T97" s="52"/>
      <c r="AT97" s="16" t="s">
        <v>130</v>
      </c>
      <c r="AU97" s="16" t="s">
        <v>81</v>
      </c>
    </row>
    <row r="98" spans="2:65" s="1" customFormat="1" ht="10">
      <c r="B98" s="31"/>
      <c r="D98" s="156" t="s">
        <v>243</v>
      </c>
      <c r="F98" s="157" t="s">
        <v>299</v>
      </c>
      <c r="I98" s="142"/>
      <c r="L98" s="31"/>
      <c r="M98" s="143"/>
      <c r="T98" s="52"/>
      <c r="AT98" s="16" t="s">
        <v>243</v>
      </c>
      <c r="AU98" s="16" t="s">
        <v>81</v>
      </c>
    </row>
    <row r="99" spans="2:65" s="12" customFormat="1" ht="10">
      <c r="B99" s="145"/>
      <c r="D99" s="140" t="s">
        <v>212</v>
      </c>
      <c r="E99" s="146" t="s">
        <v>3</v>
      </c>
      <c r="F99" s="147" t="s">
        <v>688</v>
      </c>
      <c r="H99" s="148">
        <v>308</v>
      </c>
      <c r="I99" s="149"/>
      <c r="L99" s="145"/>
      <c r="M99" s="150"/>
      <c r="T99" s="151"/>
      <c r="AT99" s="146" t="s">
        <v>212</v>
      </c>
      <c r="AU99" s="146" t="s">
        <v>81</v>
      </c>
      <c r="AV99" s="12" t="s">
        <v>81</v>
      </c>
      <c r="AW99" s="12" t="s">
        <v>33</v>
      </c>
      <c r="AX99" s="12" t="s">
        <v>79</v>
      </c>
      <c r="AY99" s="146" t="s">
        <v>121</v>
      </c>
    </row>
    <row r="100" spans="2:65" s="1" customFormat="1" ht="37.75" customHeight="1">
      <c r="B100" s="126"/>
      <c r="C100" s="127" t="s">
        <v>141</v>
      </c>
      <c r="D100" s="127" t="s">
        <v>124</v>
      </c>
      <c r="E100" s="128" t="s">
        <v>315</v>
      </c>
      <c r="F100" s="129" t="s">
        <v>316</v>
      </c>
      <c r="G100" s="130" t="s">
        <v>303</v>
      </c>
      <c r="H100" s="131">
        <v>365.13</v>
      </c>
      <c r="I100" s="132"/>
      <c r="J100" s="133">
        <f>ROUND(I100*H100,2)</f>
        <v>0</v>
      </c>
      <c r="K100" s="129" t="s">
        <v>240</v>
      </c>
      <c r="L100" s="31"/>
      <c r="M100" s="134" t="s">
        <v>3</v>
      </c>
      <c r="N100" s="135" t="s">
        <v>42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141</v>
      </c>
      <c r="AT100" s="138" t="s">
        <v>124</v>
      </c>
      <c r="AU100" s="138" t="s">
        <v>81</v>
      </c>
      <c r="AY100" s="16" t="s">
        <v>121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79</v>
      </c>
      <c r="BK100" s="139">
        <f>ROUND(I100*H100,2)</f>
        <v>0</v>
      </c>
      <c r="BL100" s="16" t="s">
        <v>141</v>
      </c>
      <c r="BM100" s="138" t="s">
        <v>317</v>
      </c>
    </row>
    <row r="101" spans="2:65" s="1" customFormat="1" ht="18">
      <c r="B101" s="31"/>
      <c r="D101" s="140" t="s">
        <v>130</v>
      </c>
      <c r="F101" s="141" t="s">
        <v>318</v>
      </c>
      <c r="I101" s="142"/>
      <c r="L101" s="31"/>
      <c r="M101" s="143"/>
      <c r="T101" s="52"/>
      <c r="AT101" s="16" t="s">
        <v>130</v>
      </c>
      <c r="AU101" s="16" t="s">
        <v>81</v>
      </c>
    </row>
    <row r="102" spans="2:65" s="1" customFormat="1" ht="10">
      <c r="B102" s="31"/>
      <c r="D102" s="156" t="s">
        <v>243</v>
      </c>
      <c r="F102" s="157" t="s">
        <v>319</v>
      </c>
      <c r="I102" s="142"/>
      <c r="L102" s="31"/>
      <c r="M102" s="143"/>
      <c r="T102" s="52"/>
      <c r="AT102" s="16" t="s">
        <v>243</v>
      </c>
      <c r="AU102" s="16" t="s">
        <v>81</v>
      </c>
    </row>
    <row r="103" spans="2:65" s="13" customFormat="1" ht="10">
      <c r="B103" s="158"/>
      <c r="D103" s="140" t="s">
        <v>212</v>
      </c>
      <c r="E103" s="159" t="s">
        <v>221</v>
      </c>
      <c r="F103" s="160" t="s">
        <v>221</v>
      </c>
      <c r="H103" s="159" t="s">
        <v>3</v>
      </c>
      <c r="I103" s="161"/>
      <c r="L103" s="158"/>
      <c r="M103" s="162"/>
      <c r="T103" s="163"/>
      <c r="AT103" s="159" t="s">
        <v>212</v>
      </c>
      <c r="AU103" s="159" t="s">
        <v>81</v>
      </c>
      <c r="AV103" s="13" t="s">
        <v>79</v>
      </c>
      <c r="AW103" s="13" t="s">
        <v>33</v>
      </c>
      <c r="AX103" s="13" t="s">
        <v>71</v>
      </c>
      <c r="AY103" s="159" t="s">
        <v>121</v>
      </c>
    </row>
    <row r="104" spans="2:65" s="12" customFormat="1" ht="10">
      <c r="B104" s="145"/>
      <c r="D104" s="140" t="s">
        <v>212</v>
      </c>
      <c r="E104" s="146" t="s">
        <v>3</v>
      </c>
      <c r="F104" s="147" t="s">
        <v>689</v>
      </c>
      <c r="H104" s="148">
        <v>143.47999999999999</v>
      </c>
      <c r="I104" s="149"/>
      <c r="L104" s="145"/>
      <c r="M104" s="150"/>
      <c r="T104" s="151"/>
      <c r="AT104" s="146" t="s">
        <v>212</v>
      </c>
      <c r="AU104" s="146" t="s">
        <v>81</v>
      </c>
      <c r="AV104" s="12" t="s">
        <v>81</v>
      </c>
      <c r="AW104" s="12" t="s">
        <v>33</v>
      </c>
      <c r="AX104" s="12" t="s">
        <v>71</v>
      </c>
      <c r="AY104" s="146" t="s">
        <v>121</v>
      </c>
    </row>
    <row r="105" spans="2:65" s="13" customFormat="1" ht="10">
      <c r="B105" s="158"/>
      <c r="D105" s="140" t="s">
        <v>212</v>
      </c>
      <c r="E105" s="159" t="s">
        <v>3</v>
      </c>
      <c r="F105" s="160" t="s">
        <v>321</v>
      </c>
      <c r="H105" s="159" t="s">
        <v>3</v>
      </c>
      <c r="I105" s="161"/>
      <c r="L105" s="158"/>
      <c r="M105" s="162"/>
      <c r="T105" s="163"/>
      <c r="AT105" s="159" t="s">
        <v>212</v>
      </c>
      <c r="AU105" s="159" t="s">
        <v>81</v>
      </c>
      <c r="AV105" s="13" t="s">
        <v>79</v>
      </c>
      <c r="AW105" s="13" t="s">
        <v>33</v>
      </c>
      <c r="AX105" s="13" t="s">
        <v>71</v>
      </c>
      <c r="AY105" s="159" t="s">
        <v>121</v>
      </c>
    </row>
    <row r="106" spans="2:65" s="12" customFormat="1" ht="10">
      <c r="B106" s="145"/>
      <c r="D106" s="140" t="s">
        <v>212</v>
      </c>
      <c r="E106" s="146" t="s">
        <v>3</v>
      </c>
      <c r="F106" s="147" t="s">
        <v>690</v>
      </c>
      <c r="H106" s="148">
        <v>221.65</v>
      </c>
      <c r="I106" s="149"/>
      <c r="L106" s="145"/>
      <c r="M106" s="150"/>
      <c r="T106" s="151"/>
      <c r="AT106" s="146" t="s">
        <v>212</v>
      </c>
      <c r="AU106" s="146" t="s">
        <v>81</v>
      </c>
      <c r="AV106" s="12" t="s">
        <v>81</v>
      </c>
      <c r="AW106" s="12" t="s">
        <v>33</v>
      </c>
      <c r="AX106" s="12" t="s">
        <v>71</v>
      </c>
      <c r="AY106" s="146" t="s">
        <v>121</v>
      </c>
    </row>
    <row r="107" spans="2:65" s="14" customFormat="1" ht="10">
      <c r="B107" s="164"/>
      <c r="D107" s="140" t="s">
        <v>212</v>
      </c>
      <c r="E107" s="165" t="s">
        <v>3</v>
      </c>
      <c r="F107" s="166" t="s">
        <v>323</v>
      </c>
      <c r="H107" s="167">
        <v>365.13</v>
      </c>
      <c r="I107" s="168"/>
      <c r="L107" s="164"/>
      <c r="M107" s="169"/>
      <c r="T107" s="170"/>
      <c r="AT107" s="165" t="s">
        <v>212</v>
      </c>
      <c r="AU107" s="165" t="s">
        <v>81</v>
      </c>
      <c r="AV107" s="14" t="s">
        <v>141</v>
      </c>
      <c r="AW107" s="14" t="s">
        <v>33</v>
      </c>
      <c r="AX107" s="14" t="s">
        <v>79</v>
      </c>
      <c r="AY107" s="165" t="s">
        <v>121</v>
      </c>
    </row>
    <row r="108" spans="2:65" s="1" customFormat="1" ht="24.15" customHeight="1">
      <c r="B108" s="126"/>
      <c r="C108" s="127" t="s">
        <v>120</v>
      </c>
      <c r="D108" s="127" t="s">
        <v>124</v>
      </c>
      <c r="E108" s="128" t="s">
        <v>331</v>
      </c>
      <c r="F108" s="129" t="s">
        <v>332</v>
      </c>
      <c r="G108" s="130" t="s">
        <v>303</v>
      </c>
      <c r="H108" s="131">
        <v>208.72</v>
      </c>
      <c r="I108" s="132"/>
      <c r="J108" s="133">
        <f>ROUND(I108*H108,2)</f>
        <v>0</v>
      </c>
      <c r="K108" s="129" t="s">
        <v>240</v>
      </c>
      <c r="L108" s="31"/>
      <c r="M108" s="134" t="s">
        <v>3</v>
      </c>
      <c r="N108" s="135" t="s">
        <v>42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141</v>
      </c>
      <c r="AT108" s="138" t="s">
        <v>124</v>
      </c>
      <c r="AU108" s="138" t="s">
        <v>81</v>
      </c>
      <c r="AY108" s="16" t="s">
        <v>121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6" t="s">
        <v>79</v>
      </c>
      <c r="BK108" s="139">
        <f>ROUND(I108*H108,2)</f>
        <v>0</v>
      </c>
      <c r="BL108" s="16" t="s">
        <v>141</v>
      </c>
      <c r="BM108" s="138" t="s">
        <v>333</v>
      </c>
    </row>
    <row r="109" spans="2:65" s="1" customFormat="1" ht="27">
      <c r="B109" s="31"/>
      <c r="D109" s="140" t="s">
        <v>130</v>
      </c>
      <c r="F109" s="141" t="s">
        <v>334</v>
      </c>
      <c r="I109" s="142"/>
      <c r="L109" s="31"/>
      <c r="M109" s="143"/>
      <c r="T109" s="52"/>
      <c r="AT109" s="16" t="s">
        <v>130</v>
      </c>
      <c r="AU109" s="16" t="s">
        <v>81</v>
      </c>
    </row>
    <row r="110" spans="2:65" s="1" customFormat="1" ht="10">
      <c r="B110" s="31"/>
      <c r="D110" s="156" t="s">
        <v>243</v>
      </c>
      <c r="F110" s="157" t="s">
        <v>335</v>
      </c>
      <c r="I110" s="142"/>
      <c r="L110" s="31"/>
      <c r="M110" s="143"/>
      <c r="T110" s="52"/>
      <c r="AT110" s="16" t="s">
        <v>243</v>
      </c>
      <c r="AU110" s="16" t="s">
        <v>81</v>
      </c>
    </row>
    <row r="111" spans="2:65" s="13" customFormat="1" ht="10">
      <c r="B111" s="158"/>
      <c r="D111" s="140" t="s">
        <v>212</v>
      </c>
      <c r="E111" s="159" t="s">
        <v>3</v>
      </c>
      <c r="F111" s="160" t="s">
        <v>336</v>
      </c>
      <c r="H111" s="159" t="s">
        <v>3</v>
      </c>
      <c r="I111" s="161"/>
      <c r="L111" s="158"/>
      <c r="M111" s="162"/>
      <c r="T111" s="163"/>
      <c r="AT111" s="159" t="s">
        <v>212</v>
      </c>
      <c r="AU111" s="159" t="s">
        <v>81</v>
      </c>
      <c r="AV111" s="13" t="s">
        <v>79</v>
      </c>
      <c r="AW111" s="13" t="s">
        <v>33</v>
      </c>
      <c r="AX111" s="13" t="s">
        <v>71</v>
      </c>
      <c r="AY111" s="159" t="s">
        <v>121</v>
      </c>
    </row>
    <row r="112" spans="2:65" s="12" customFormat="1" ht="10">
      <c r="B112" s="145"/>
      <c r="D112" s="140" t="s">
        <v>212</v>
      </c>
      <c r="E112" s="146" t="s">
        <v>337</v>
      </c>
      <c r="F112" s="147" t="s">
        <v>691</v>
      </c>
      <c r="H112" s="148">
        <v>208.72</v>
      </c>
      <c r="I112" s="149"/>
      <c r="L112" s="145"/>
      <c r="M112" s="150"/>
      <c r="T112" s="151"/>
      <c r="AT112" s="146" t="s">
        <v>212</v>
      </c>
      <c r="AU112" s="146" t="s">
        <v>81</v>
      </c>
      <c r="AV112" s="12" t="s">
        <v>81</v>
      </c>
      <c r="AW112" s="12" t="s">
        <v>33</v>
      </c>
      <c r="AX112" s="12" t="s">
        <v>79</v>
      </c>
      <c r="AY112" s="146" t="s">
        <v>121</v>
      </c>
    </row>
    <row r="113" spans="2:65" s="1" customFormat="1" ht="24.15" customHeight="1">
      <c r="B113" s="126"/>
      <c r="C113" s="127" t="s">
        <v>151</v>
      </c>
      <c r="D113" s="127" t="s">
        <v>124</v>
      </c>
      <c r="E113" s="128" t="s">
        <v>339</v>
      </c>
      <c r="F113" s="129" t="s">
        <v>340</v>
      </c>
      <c r="G113" s="130" t="s">
        <v>303</v>
      </c>
      <c r="H113" s="131">
        <v>17.899999999999999</v>
      </c>
      <c r="I113" s="132"/>
      <c r="J113" s="133">
        <f>ROUND(I113*H113,2)</f>
        <v>0</v>
      </c>
      <c r="K113" s="129" t="s">
        <v>240</v>
      </c>
      <c r="L113" s="31"/>
      <c r="M113" s="134" t="s">
        <v>3</v>
      </c>
      <c r="N113" s="135" t="s">
        <v>42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141</v>
      </c>
      <c r="AT113" s="138" t="s">
        <v>124</v>
      </c>
      <c r="AU113" s="138" t="s">
        <v>81</v>
      </c>
      <c r="AY113" s="16" t="s">
        <v>121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79</v>
      </c>
      <c r="BK113" s="139">
        <f>ROUND(I113*H113,2)</f>
        <v>0</v>
      </c>
      <c r="BL113" s="16" t="s">
        <v>141</v>
      </c>
      <c r="BM113" s="138" t="s">
        <v>341</v>
      </c>
    </row>
    <row r="114" spans="2:65" s="1" customFormat="1" ht="27">
      <c r="B114" s="31"/>
      <c r="D114" s="140" t="s">
        <v>130</v>
      </c>
      <c r="F114" s="141" t="s">
        <v>342</v>
      </c>
      <c r="I114" s="142"/>
      <c r="L114" s="31"/>
      <c r="M114" s="143"/>
      <c r="T114" s="52"/>
      <c r="AT114" s="16" t="s">
        <v>130</v>
      </c>
      <c r="AU114" s="16" t="s">
        <v>81</v>
      </c>
    </row>
    <row r="115" spans="2:65" s="1" customFormat="1" ht="10">
      <c r="B115" s="31"/>
      <c r="D115" s="156" t="s">
        <v>243</v>
      </c>
      <c r="F115" s="157" t="s">
        <v>343</v>
      </c>
      <c r="I115" s="142"/>
      <c r="L115" s="31"/>
      <c r="M115" s="143"/>
      <c r="T115" s="52"/>
      <c r="AT115" s="16" t="s">
        <v>243</v>
      </c>
      <c r="AU115" s="16" t="s">
        <v>81</v>
      </c>
    </row>
    <row r="116" spans="2:65" s="13" customFormat="1" ht="10">
      <c r="B116" s="158"/>
      <c r="D116" s="140" t="s">
        <v>212</v>
      </c>
      <c r="E116" s="159" t="s">
        <v>3</v>
      </c>
      <c r="F116" s="160" t="s">
        <v>344</v>
      </c>
      <c r="H116" s="159" t="s">
        <v>3</v>
      </c>
      <c r="I116" s="161"/>
      <c r="L116" s="158"/>
      <c r="M116" s="162"/>
      <c r="T116" s="163"/>
      <c r="AT116" s="159" t="s">
        <v>212</v>
      </c>
      <c r="AU116" s="159" t="s">
        <v>81</v>
      </c>
      <c r="AV116" s="13" t="s">
        <v>79</v>
      </c>
      <c r="AW116" s="13" t="s">
        <v>33</v>
      </c>
      <c r="AX116" s="13" t="s">
        <v>71</v>
      </c>
      <c r="AY116" s="159" t="s">
        <v>121</v>
      </c>
    </row>
    <row r="117" spans="2:65" s="12" customFormat="1" ht="10">
      <c r="B117" s="145"/>
      <c r="D117" s="140" t="s">
        <v>212</v>
      </c>
      <c r="E117" s="146" t="s">
        <v>345</v>
      </c>
      <c r="F117" s="147" t="s">
        <v>692</v>
      </c>
      <c r="H117" s="148">
        <v>17.899999999999999</v>
      </c>
      <c r="I117" s="149"/>
      <c r="L117" s="145"/>
      <c r="M117" s="150"/>
      <c r="T117" s="151"/>
      <c r="AT117" s="146" t="s">
        <v>212</v>
      </c>
      <c r="AU117" s="146" t="s">
        <v>81</v>
      </c>
      <c r="AV117" s="12" t="s">
        <v>81</v>
      </c>
      <c r="AW117" s="12" t="s">
        <v>33</v>
      </c>
      <c r="AX117" s="12" t="s">
        <v>79</v>
      </c>
      <c r="AY117" s="146" t="s">
        <v>121</v>
      </c>
    </row>
    <row r="118" spans="2:65" s="1" customFormat="1" ht="24.15" customHeight="1">
      <c r="B118" s="126"/>
      <c r="C118" s="127" t="s">
        <v>156</v>
      </c>
      <c r="D118" s="127" t="s">
        <v>124</v>
      </c>
      <c r="E118" s="128" t="s">
        <v>348</v>
      </c>
      <c r="F118" s="129" t="s">
        <v>349</v>
      </c>
      <c r="G118" s="130" t="s">
        <v>277</v>
      </c>
      <c r="H118" s="131">
        <v>3247.52</v>
      </c>
      <c r="I118" s="132"/>
      <c r="J118" s="133">
        <f>ROUND(I118*H118,2)</f>
        <v>0</v>
      </c>
      <c r="K118" s="129" t="s">
        <v>240</v>
      </c>
      <c r="L118" s="31"/>
      <c r="M118" s="134" t="s">
        <v>3</v>
      </c>
      <c r="N118" s="135" t="s">
        <v>42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141</v>
      </c>
      <c r="AT118" s="138" t="s">
        <v>124</v>
      </c>
      <c r="AU118" s="138" t="s">
        <v>81</v>
      </c>
      <c r="AY118" s="16" t="s">
        <v>121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79</v>
      </c>
      <c r="BK118" s="139">
        <f>ROUND(I118*H118,2)</f>
        <v>0</v>
      </c>
      <c r="BL118" s="16" t="s">
        <v>141</v>
      </c>
      <c r="BM118" s="138" t="s">
        <v>350</v>
      </c>
    </row>
    <row r="119" spans="2:65" s="1" customFormat="1" ht="18">
      <c r="B119" s="31"/>
      <c r="D119" s="140" t="s">
        <v>130</v>
      </c>
      <c r="F119" s="141" t="s">
        <v>351</v>
      </c>
      <c r="I119" s="142"/>
      <c r="L119" s="31"/>
      <c r="M119" s="143"/>
      <c r="T119" s="52"/>
      <c r="AT119" s="16" t="s">
        <v>130</v>
      </c>
      <c r="AU119" s="16" t="s">
        <v>81</v>
      </c>
    </row>
    <row r="120" spans="2:65" s="1" customFormat="1" ht="10">
      <c r="B120" s="31"/>
      <c r="D120" s="156" t="s">
        <v>243</v>
      </c>
      <c r="F120" s="157" t="s">
        <v>352</v>
      </c>
      <c r="I120" s="142"/>
      <c r="L120" s="31"/>
      <c r="M120" s="143"/>
      <c r="T120" s="52"/>
      <c r="AT120" s="16" t="s">
        <v>243</v>
      </c>
      <c r="AU120" s="16" t="s">
        <v>81</v>
      </c>
    </row>
    <row r="121" spans="2:65" s="12" customFormat="1" ht="10">
      <c r="B121" s="145"/>
      <c r="D121" s="140" t="s">
        <v>212</v>
      </c>
      <c r="E121" s="146" t="s">
        <v>353</v>
      </c>
      <c r="F121" s="147" t="s">
        <v>693</v>
      </c>
      <c r="H121" s="148">
        <v>3247.52</v>
      </c>
      <c r="I121" s="149"/>
      <c r="L121" s="145"/>
      <c r="M121" s="150"/>
      <c r="T121" s="151"/>
      <c r="AT121" s="146" t="s">
        <v>212</v>
      </c>
      <c r="AU121" s="146" t="s">
        <v>81</v>
      </c>
      <c r="AV121" s="12" t="s">
        <v>81</v>
      </c>
      <c r="AW121" s="12" t="s">
        <v>33</v>
      </c>
      <c r="AX121" s="12" t="s">
        <v>79</v>
      </c>
      <c r="AY121" s="146" t="s">
        <v>121</v>
      </c>
    </row>
    <row r="122" spans="2:65" s="13" customFormat="1" ht="20">
      <c r="B122" s="158"/>
      <c r="D122" s="140" t="s">
        <v>212</v>
      </c>
      <c r="E122" s="159" t="s">
        <v>3</v>
      </c>
      <c r="F122" s="160" t="s">
        <v>355</v>
      </c>
      <c r="H122" s="159" t="s">
        <v>3</v>
      </c>
      <c r="I122" s="161"/>
      <c r="L122" s="158"/>
      <c r="M122" s="162"/>
      <c r="T122" s="163"/>
      <c r="AT122" s="159" t="s">
        <v>212</v>
      </c>
      <c r="AU122" s="159" t="s">
        <v>81</v>
      </c>
      <c r="AV122" s="13" t="s">
        <v>79</v>
      </c>
      <c r="AW122" s="13" t="s">
        <v>33</v>
      </c>
      <c r="AX122" s="13" t="s">
        <v>71</v>
      </c>
      <c r="AY122" s="159" t="s">
        <v>121</v>
      </c>
    </row>
    <row r="123" spans="2:65" s="1" customFormat="1" ht="24.15" customHeight="1">
      <c r="B123" s="126"/>
      <c r="C123" s="127" t="s">
        <v>161</v>
      </c>
      <c r="D123" s="127" t="s">
        <v>124</v>
      </c>
      <c r="E123" s="128" t="s">
        <v>357</v>
      </c>
      <c r="F123" s="129" t="s">
        <v>358</v>
      </c>
      <c r="G123" s="130" t="s">
        <v>277</v>
      </c>
      <c r="H123" s="131">
        <v>447.5</v>
      </c>
      <c r="I123" s="132"/>
      <c r="J123" s="133">
        <f>ROUND(I123*H123,2)</f>
        <v>0</v>
      </c>
      <c r="K123" s="129" t="s">
        <v>240</v>
      </c>
      <c r="L123" s="31"/>
      <c r="M123" s="134" t="s">
        <v>3</v>
      </c>
      <c r="N123" s="135" t="s">
        <v>42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141</v>
      </c>
      <c r="AT123" s="138" t="s">
        <v>124</v>
      </c>
      <c r="AU123" s="138" t="s">
        <v>81</v>
      </c>
      <c r="AY123" s="16" t="s">
        <v>121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79</v>
      </c>
      <c r="BK123" s="139">
        <f>ROUND(I123*H123,2)</f>
        <v>0</v>
      </c>
      <c r="BL123" s="16" t="s">
        <v>141</v>
      </c>
      <c r="BM123" s="138" t="s">
        <v>359</v>
      </c>
    </row>
    <row r="124" spans="2:65" s="1" customFormat="1" ht="18">
      <c r="B124" s="31"/>
      <c r="D124" s="140" t="s">
        <v>130</v>
      </c>
      <c r="F124" s="141" t="s">
        <v>360</v>
      </c>
      <c r="I124" s="142"/>
      <c r="L124" s="31"/>
      <c r="M124" s="143"/>
      <c r="T124" s="52"/>
      <c r="AT124" s="16" t="s">
        <v>130</v>
      </c>
      <c r="AU124" s="16" t="s">
        <v>81</v>
      </c>
    </row>
    <row r="125" spans="2:65" s="1" customFormat="1" ht="10">
      <c r="B125" s="31"/>
      <c r="D125" s="156" t="s">
        <v>243</v>
      </c>
      <c r="F125" s="157" t="s">
        <v>361</v>
      </c>
      <c r="I125" s="142"/>
      <c r="L125" s="31"/>
      <c r="M125" s="143"/>
      <c r="T125" s="52"/>
      <c r="AT125" s="16" t="s">
        <v>243</v>
      </c>
      <c r="AU125" s="16" t="s">
        <v>81</v>
      </c>
    </row>
    <row r="126" spans="2:65" s="12" customFormat="1" ht="10">
      <c r="B126" s="145"/>
      <c r="D126" s="140" t="s">
        <v>212</v>
      </c>
      <c r="E126" s="146" t="s">
        <v>3</v>
      </c>
      <c r="F126" s="147" t="s">
        <v>694</v>
      </c>
      <c r="H126" s="148">
        <v>447.5</v>
      </c>
      <c r="I126" s="149"/>
      <c r="L126" s="145"/>
      <c r="M126" s="150"/>
      <c r="T126" s="151"/>
      <c r="AT126" s="146" t="s">
        <v>212</v>
      </c>
      <c r="AU126" s="146" t="s">
        <v>81</v>
      </c>
      <c r="AV126" s="12" t="s">
        <v>81</v>
      </c>
      <c r="AW126" s="12" t="s">
        <v>33</v>
      </c>
      <c r="AX126" s="12" t="s">
        <v>79</v>
      </c>
      <c r="AY126" s="146" t="s">
        <v>121</v>
      </c>
    </row>
    <row r="127" spans="2:65" s="13" customFormat="1" ht="10">
      <c r="B127" s="158"/>
      <c r="D127" s="140" t="s">
        <v>212</v>
      </c>
      <c r="E127" s="159" t="s">
        <v>3</v>
      </c>
      <c r="F127" s="160" t="s">
        <v>363</v>
      </c>
      <c r="H127" s="159" t="s">
        <v>3</v>
      </c>
      <c r="I127" s="161"/>
      <c r="L127" s="158"/>
      <c r="M127" s="162"/>
      <c r="T127" s="163"/>
      <c r="AT127" s="159" t="s">
        <v>212</v>
      </c>
      <c r="AU127" s="159" t="s">
        <v>81</v>
      </c>
      <c r="AV127" s="13" t="s">
        <v>79</v>
      </c>
      <c r="AW127" s="13" t="s">
        <v>33</v>
      </c>
      <c r="AX127" s="13" t="s">
        <v>71</v>
      </c>
      <c r="AY127" s="159" t="s">
        <v>121</v>
      </c>
    </row>
    <row r="128" spans="2:65" s="1" customFormat="1" ht="16.5" customHeight="1">
      <c r="B128" s="126"/>
      <c r="C128" s="171" t="s">
        <v>168</v>
      </c>
      <c r="D128" s="171" t="s">
        <v>365</v>
      </c>
      <c r="E128" s="172" t="s">
        <v>366</v>
      </c>
      <c r="F128" s="173" t="s">
        <v>367</v>
      </c>
      <c r="G128" s="174" t="s">
        <v>368</v>
      </c>
      <c r="H128" s="175">
        <v>174.24</v>
      </c>
      <c r="I128" s="176"/>
      <c r="J128" s="177">
        <f>ROUND(I128*H128,2)</f>
        <v>0</v>
      </c>
      <c r="K128" s="173" t="s">
        <v>240</v>
      </c>
      <c r="L128" s="178"/>
      <c r="M128" s="179" t="s">
        <v>3</v>
      </c>
      <c r="N128" s="180" t="s">
        <v>42</v>
      </c>
      <c r="P128" s="136">
        <f>O128*H128</f>
        <v>0</v>
      </c>
      <c r="Q128" s="136">
        <v>1</v>
      </c>
      <c r="R128" s="136">
        <f>Q128*H128</f>
        <v>174.24</v>
      </c>
      <c r="S128" s="136">
        <v>0</v>
      </c>
      <c r="T128" s="137">
        <f>S128*H128</f>
        <v>0</v>
      </c>
      <c r="AR128" s="138" t="s">
        <v>161</v>
      </c>
      <c r="AT128" s="138" t="s">
        <v>365</v>
      </c>
      <c r="AU128" s="138" t="s">
        <v>81</v>
      </c>
      <c r="AY128" s="16" t="s">
        <v>121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79</v>
      </c>
      <c r="BK128" s="139">
        <f>ROUND(I128*H128,2)</f>
        <v>0</v>
      </c>
      <c r="BL128" s="16" t="s">
        <v>141</v>
      </c>
      <c r="BM128" s="138" t="s">
        <v>369</v>
      </c>
    </row>
    <row r="129" spans="2:65" s="1" customFormat="1" ht="10">
      <c r="B129" s="31"/>
      <c r="D129" s="140" t="s">
        <v>130</v>
      </c>
      <c r="F129" s="141" t="s">
        <v>367</v>
      </c>
      <c r="I129" s="142"/>
      <c r="L129" s="31"/>
      <c r="M129" s="143"/>
      <c r="T129" s="52"/>
      <c r="AT129" s="16" t="s">
        <v>130</v>
      </c>
      <c r="AU129" s="16" t="s">
        <v>81</v>
      </c>
    </row>
    <row r="130" spans="2:65" s="13" customFormat="1" ht="10">
      <c r="B130" s="158"/>
      <c r="D130" s="140" t="s">
        <v>212</v>
      </c>
      <c r="E130" s="159" t="s">
        <v>3</v>
      </c>
      <c r="F130" s="160" t="s">
        <v>370</v>
      </c>
      <c r="H130" s="159" t="s">
        <v>3</v>
      </c>
      <c r="I130" s="161"/>
      <c r="L130" s="158"/>
      <c r="M130" s="162"/>
      <c r="T130" s="163"/>
      <c r="AT130" s="159" t="s">
        <v>212</v>
      </c>
      <c r="AU130" s="159" t="s">
        <v>81</v>
      </c>
      <c r="AV130" s="13" t="s">
        <v>79</v>
      </c>
      <c r="AW130" s="13" t="s">
        <v>33</v>
      </c>
      <c r="AX130" s="13" t="s">
        <v>71</v>
      </c>
      <c r="AY130" s="159" t="s">
        <v>121</v>
      </c>
    </row>
    <row r="131" spans="2:65" s="12" customFormat="1" ht="10">
      <c r="B131" s="145"/>
      <c r="D131" s="140" t="s">
        <v>212</v>
      </c>
      <c r="E131" s="146" t="s">
        <v>3</v>
      </c>
      <c r="F131" s="147" t="s">
        <v>695</v>
      </c>
      <c r="H131" s="148">
        <v>174.24</v>
      </c>
      <c r="I131" s="149"/>
      <c r="L131" s="145"/>
      <c r="M131" s="150"/>
      <c r="T131" s="151"/>
      <c r="AT131" s="146" t="s">
        <v>212</v>
      </c>
      <c r="AU131" s="146" t="s">
        <v>81</v>
      </c>
      <c r="AV131" s="12" t="s">
        <v>81</v>
      </c>
      <c r="AW131" s="12" t="s">
        <v>33</v>
      </c>
      <c r="AX131" s="12" t="s">
        <v>79</v>
      </c>
      <c r="AY131" s="146" t="s">
        <v>121</v>
      </c>
    </row>
    <row r="132" spans="2:65" s="1" customFormat="1" ht="21.75" customHeight="1">
      <c r="B132" s="126"/>
      <c r="C132" s="171" t="s">
        <v>173</v>
      </c>
      <c r="D132" s="171" t="s">
        <v>365</v>
      </c>
      <c r="E132" s="172" t="s">
        <v>372</v>
      </c>
      <c r="F132" s="173" t="s">
        <v>373</v>
      </c>
      <c r="G132" s="174" t="s">
        <v>368</v>
      </c>
      <c r="H132" s="175">
        <v>243.2</v>
      </c>
      <c r="I132" s="176"/>
      <c r="J132" s="177">
        <f>ROUND(I132*H132,2)</f>
        <v>0</v>
      </c>
      <c r="K132" s="173" t="s">
        <v>240</v>
      </c>
      <c r="L132" s="178"/>
      <c r="M132" s="179" t="s">
        <v>3</v>
      </c>
      <c r="N132" s="180" t="s">
        <v>42</v>
      </c>
      <c r="P132" s="136">
        <f>O132*H132</f>
        <v>0</v>
      </c>
      <c r="Q132" s="136">
        <v>1</v>
      </c>
      <c r="R132" s="136">
        <f>Q132*H132</f>
        <v>243.2</v>
      </c>
      <c r="S132" s="136">
        <v>0</v>
      </c>
      <c r="T132" s="137">
        <f>S132*H132</f>
        <v>0</v>
      </c>
      <c r="AR132" s="138" t="s">
        <v>161</v>
      </c>
      <c r="AT132" s="138" t="s">
        <v>365</v>
      </c>
      <c r="AU132" s="138" t="s">
        <v>81</v>
      </c>
      <c r="AY132" s="16" t="s">
        <v>121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79</v>
      </c>
      <c r="BK132" s="139">
        <f>ROUND(I132*H132,2)</f>
        <v>0</v>
      </c>
      <c r="BL132" s="16" t="s">
        <v>141</v>
      </c>
      <c r="BM132" s="138" t="s">
        <v>374</v>
      </c>
    </row>
    <row r="133" spans="2:65" s="1" customFormat="1" ht="10">
      <c r="B133" s="31"/>
      <c r="D133" s="140" t="s">
        <v>130</v>
      </c>
      <c r="F133" s="141" t="s">
        <v>373</v>
      </c>
      <c r="I133" s="142"/>
      <c r="L133" s="31"/>
      <c r="M133" s="143"/>
      <c r="T133" s="52"/>
      <c r="AT133" s="16" t="s">
        <v>130</v>
      </c>
      <c r="AU133" s="16" t="s">
        <v>81</v>
      </c>
    </row>
    <row r="134" spans="2:65" s="13" customFormat="1" ht="10">
      <c r="B134" s="158"/>
      <c r="D134" s="140" t="s">
        <v>212</v>
      </c>
      <c r="E134" s="159" t="s">
        <v>3</v>
      </c>
      <c r="F134" s="160" t="s">
        <v>370</v>
      </c>
      <c r="H134" s="159" t="s">
        <v>3</v>
      </c>
      <c r="I134" s="161"/>
      <c r="L134" s="158"/>
      <c r="M134" s="162"/>
      <c r="T134" s="163"/>
      <c r="AT134" s="159" t="s">
        <v>212</v>
      </c>
      <c r="AU134" s="159" t="s">
        <v>81</v>
      </c>
      <c r="AV134" s="13" t="s">
        <v>79</v>
      </c>
      <c r="AW134" s="13" t="s">
        <v>33</v>
      </c>
      <c r="AX134" s="13" t="s">
        <v>71</v>
      </c>
      <c r="AY134" s="159" t="s">
        <v>121</v>
      </c>
    </row>
    <row r="135" spans="2:65" s="12" customFormat="1" ht="10">
      <c r="B135" s="145"/>
      <c r="D135" s="140" t="s">
        <v>212</v>
      </c>
      <c r="E135" s="146" t="s">
        <v>3</v>
      </c>
      <c r="F135" s="147" t="s">
        <v>696</v>
      </c>
      <c r="H135" s="148">
        <v>243.2</v>
      </c>
      <c r="I135" s="149"/>
      <c r="L135" s="145"/>
      <c r="M135" s="150"/>
      <c r="T135" s="151"/>
      <c r="AT135" s="146" t="s">
        <v>212</v>
      </c>
      <c r="AU135" s="146" t="s">
        <v>81</v>
      </c>
      <c r="AV135" s="12" t="s">
        <v>81</v>
      </c>
      <c r="AW135" s="12" t="s">
        <v>33</v>
      </c>
      <c r="AX135" s="12" t="s">
        <v>79</v>
      </c>
      <c r="AY135" s="146" t="s">
        <v>121</v>
      </c>
    </row>
    <row r="136" spans="2:65" s="1" customFormat="1" ht="16.5" customHeight="1">
      <c r="B136" s="126"/>
      <c r="C136" s="171" t="s">
        <v>179</v>
      </c>
      <c r="D136" s="171" t="s">
        <v>365</v>
      </c>
      <c r="E136" s="172" t="s">
        <v>377</v>
      </c>
      <c r="F136" s="173" t="s">
        <v>378</v>
      </c>
      <c r="G136" s="174" t="s">
        <v>379</v>
      </c>
      <c r="H136" s="175">
        <v>22.375</v>
      </c>
      <c r="I136" s="176"/>
      <c r="J136" s="177">
        <f>ROUND(I136*H136,2)</f>
        <v>0</v>
      </c>
      <c r="K136" s="173" t="s">
        <v>240</v>
      </c>
      <c r="L136" s="178"/>
      <c r="M136" s="179" t="s">
        <v>3</v>
      </c>
      <c r="N136" s="180" t="s">
        <v>42</v>
      </c>
      <c r="P136" s="136">
        <f>O136*H136</f>
        <v>0</v>
      </c>
      <c r="Q136" s="136">
        <v>1E-3</v>
      </c>
      <c r="R136" s="136">
        <f>Q136*H136</f>
        <v>2.2374999999999999E-2</v>
      </c>
      <c r="S136" s="136">
        <v>0</v>
      </c>
      <c r="T136" s="137">
        <f>S136*H136</f>
        <v>0</v>
      </c>
      <c r="AR136" s="138" t="s">
        <v>161</v>
      </c>
      <c r="AT136" s="138" t="s">
        <v>365</v>
      </c>
      <c r="AU136" s="138" t="s">
        <v>81</v>
      </c>
      <c r="AY136" s="16" t="s">
        <v>121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79</v>
      </c>
      <c r="BK136" s="139">
        <f>ROUND(I136*H136,2)</f>
        <v>0</v>
      </c>
      <c r="BL136" s="16" t="s">
        <v>141</v>
      </c>
      <c r="BM136" s="138" t="s">
        <v>380</v>
      </c>
    </row>
    <row r="137" spans="2:65" s="1" customFormat="1" ht="10">
      <c r="B137" s="31"/>
      <c r="D137" s="140" t="s">
        <v>130</v>
      </c>
      <c r="F137" s="141" t="s">
        <v>378</v>
      </c>
      <c r="I137" s="142"/>
      <c r="L137" s="31"/>
      <c r="M137" s="143"/>
      <c r="T137" s="52"/>
      <c r="AT137" s="16" t="s">
        <v>130</v>
      </c>
      <c r="AU137" s="16" t="s">
        <v>81</v>
      </c>
    </row>
    <row r="138" spans="2:65" s="13" customFormat="1" ht="10">
      <c r="B138" s="158"/>
      <c r="D138" s="140" t="s">
        <v>212</v>
      </c>
      <c r="E138" s="159" t="s">
        <v>3</v>
      </c>
      <c r="F138" s="160" t="s">
        <v>381</v>
      </c>
      <c r="H138" s="159" t="s">
        <v>3</v>
      </c>
      <c r="I138" s="161"/>
      <c r="L138" s="158"/>
      <c r="M138" s="162"/>
      <c r="T138" s="163"/>
      <c r="AT138" s="159" t="s">
        <v>212</v>
      </c>
      <c r="AU138" s="159" t="s">
        <v>81</v>
      </c>
      <c r="AV138" s="13" t="s">
        <v>79</v>
      </c>
      <c r="AW138" s="13" t="s">
        <v>33</v>
      </c>
      <c r="AX138" s="13" t="s">
        <v>71</v>
      </c>
      <c r="AY138" s="159" t="s">
        <v>121</v>
      </c>
    </row>
    <row r="139" spans="2:65" s="12" customFormat="1" ht="10">
      <c r="B139" s="145"/>
      <c r="D139" s="140" t="s">
        <v>212</v>
      </c>
      <c r="E139" s="146" t="s">
        <v>3</v>
      </c>
      <c r="F139" s="147" t="s">
        <v>697</v>
      </c>
      <c r="H139" s="148">
        <v>22.375</v>
      </c>
      <c r="I139" s="149"/>
      <c r="L139" s="145"/>
      <c r="M139" s="150"/>
      <c r="T139" s="151"/>
      <c r="AT139" s="146" t="s">
        <v>212</v>
      </c>
      <c r="AU139" s="146" t="s">
        <v>81</v>
      </c>
      <c r="AV139" s="12" t="s">
        <v>81</v>
      </c>
      <c r="AW139" s="12" t="s">
        <v>33</v>
      </c>
      <c r="AX139" s="12" t="s">
        <v>79</v>
      </c>
      <c r="AY139" s="146" t="s">
        <v>121</v>
      </c>
    </row>
    <row r="140" spans="2:65" s="1" customFormat="1" ht="16.5" customHeight="1">
      <c r="B140" s="126"/>
      <c r="C140" s="127" t="s">
        <v>186</v>
      </c>
      <c r="D140" s="127" t="s">
        <v>124</v>
      </c>
      <c r="E140" s="128" t="s">
        <v>384</v>
      </c>
      <c r="F140" s="129" t="s">
        <v>385</v>
      </c>
      <c r="G140" s="130" t="s">
        <v>303</v>
      </c>
      <c r="H140" s="131">
        <v>347.23</v>
      </c>
      <c r="I140" s="132"/>
      <c r="J140" s="133">
        <f>ROUND(I140*H140,2)</f>
        <v>0</v>
      </c>
      <c r="K140" s="129" t="s">
        <v>3</v>
      </c>
      <c r="L140" s="31"/>
      <c r="M140" s="134" t="s">
        <v>3</v>
      </c>
      <c r="N140" s="135" t="s">
        <v>42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141</v>
      </c>
      <c r="AT140" s="138" t="s">
        <v>124</v>
      </c>
      <c r="AU140" s="138" t="s">
        <v>81</v>
      </c>
      <c r="AY140" s="16" t="s">
        <v>121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79</v>
      </c>
      <c r="BK140" s="139">
        <f>ROUND(I140*H140,2)</f>
        <v>0</v>
      </c>
      <c r="BL140" s="16" t="s">
        <v>141</v>
      </c>
      <c r="BM140" s="138" t="s">
        <v>386</v>
      </c>
    </row>
    <row r="141" spans="2:65" s="1" customFormat="1" ht="36">
      <c r="B141" s="31"/>
      <c r="D141" s="140" t="s">
        <v>130</v>
      </c>
      <c r="F141" s="141" t="s">
        <v>387</v>
      </c>
      <c r="I141" s="142"/>
      <c r="L141" s="31"/>
      <c r="M141" s="143"/>
      <c r="T141" s="52"/>
      <c r="AT141" s="16" t="s">
        <v>130</v>
      </c>
      <c r="AU141" s="16" t="s">
        <v>81</v>
      </c>
    </row>
    <row r="142" spans="2:65" s="1" customFormat="1" ht="180">
      <c r="B142" s="31"/>
      <c r="D142" s="140" t="s">
        <v>184</v>
      </c>
      <c r="F142" s="144" t="s">
        <v>388</v>
      </c>
      <c r="I142" s="142"/>
      <c r="L142" s="31"/>
      <c r="M142" s="143"/>
      <c r="T142" s="52"/>
      <c r="AT142" s="16" t="s">
        <v>184</v>
      </c>
      <c r="AU142" s="16" t="s">
        <v>81</v>
      </c>
    </row>
    <row r="143" spans="2:65" s="13" customFormat="1" ht="10">
      <c r="B143" s="158"/>
      <c r="D143" s="140" t="s">
        <v>212</v>
      </c>
      <c r="E143" s="159" t="s">
        <v>3</v>
      </c>
      <c r="F143" s="160" t="s">
        <v>389</v>
      </c>
      <c r="H143" s="159" t="s">
        <v>3</v>
      </c>
      <c r="I143" s="161"/>
      <c r="L143" s="158"/>
      <c r="M143" s="162"/>
      <c r="T143" s="163"/>
      <c r="AT143" s="159" t="s">
        <v>212</v>
      </c>
      <c r="AU143" s="159" t="s">
        <v>81</v>
      </c>
      <c r="AV143" s="13" t="s">
        <v>79</v>
      </c>
      <c r="AW143" s="13" t="s">
        <v>33</v>
      </c>
      <c r="AX143" s="13" t="s">
        <v>71</v>
      </c>
      <c r="AY143" s="159" t="s">
        <v>121</v>
      </c>
    </row>
    <row r="144" spans="2:65" s="12" customFormat="1" ht="10">
      <c r="B144" s="145"/>
      <c r="D144" s="140" t="s">
        <v>212</v>
      </c>
      <c r="E144" s="146" t="s">
        <v>3</v>
      </c>
      <c r="F144" s="147" t="s">
        <v>689</v>
      </c>
      <c r="H144" s="148">
        <v>143.47999999999999</v>
      </c>
      <c r="I144" s="149"/>
      <c r="L144" s="145"/>
      <c r="M144" s="150"/>
      <c r="T144" s="151"/>
      <c r="AT144" s="146" t="s">
        <v>212</v>
      </c>
      <c r="AU144" s="146" t="s">
        <v>81</v>
      </c>
      <c r="AV144" s="12" t="s">
        <v>81</v>
      </c>
      <c r="AW144" s="12" t="s">
        <v>33</v>
      </c>
      <c r="AX144" s="12" t="s">
        <v>71</v>
      </c>
      <c r="AY144" s="146" t="s">
        <v>121</v>
      </c>
    </row>
    <row r="145" spans="2:65" s="13" customFormat="1" ht="10">
      <c r="B145" s="158"/>
      <c r="D145" s="140" t="s">
        <v>212</v>
      </c>
      <c r="E145" s="159" t="s">
        <v>3</v>
      </c>
      <c r="F145" s="160" t="s">
        <v>390</v>
      </c>
      <c r="H145" s="159" t="s">
        <v>3</v>
      </c>
      <c r="I145" s="161"/>
      <c r="L145" s="158"/>
      <c r="M145" s="162"/>
      <c r="T145" s="163"/>
      <c r="AT145" s="159" t="s">
        <v>212</v>
      </c>
      <c r="AU145" s="159" t="s">
        <v>81</v>
      </c>
      <c r="AV145" s="13" t="s">
        <v>79</v>
      </c>
      <c r="AW145" s="13" t="s">
        <v>33</v>
      </c>
      <c r="AX145" s="13" t="s">
        <v>71</v>
      </c>
      <c r="AY145" s="159" t="s">
        <v>121</v>
      </c>
    </row>
    <row r="146" spans="2:65" s="12" customFormat="1" ht="10">
      <c r="B146" s="145"/>
      <c r="D146" s="140" t="s">
        <v>212</v>
      </c>
      <c r="E146" s="146" t="s">
        <v>3</v>
      </c>
      <c r="F146" s="147" t="s">
        <v>690</v>
      </c>
      <c r="H146" s="148">
        <v>221.65</v>
      </c>
      <c r="I146" s="149"/>
      <c r="L146" s="145"/>
      <c r="M146" s="150"/>
      <c r="T146" s="151"/>
      <c r="AT146" s="146" t="s">
        <v>212</v>
      </c>
      <c r="AU146" s="146" t="s">
        <v>81</v>
      </c>
      <c r="AV146" s="12" t="s">
        <v>81</v>
      </c>
      <c r="AW146" s="12" t="s">
        <v>33</v>
      </c>
      <c r="AX146" s="12" t="s">
        <v>71</v>
      </c>
      <c r="AY146" s="146" t="s">
        <v>121</v>
      </c>
    </row>
    <row r="147" spans="2:65" s="13" customFormat="1" ht="10">
      <c r="B147" s="158"/>
      <c r="D147" s="140" t="s">
        <v>212</v>
      </c>
      <c r="E147" s="159" t="s">
        <v>3</v>
      </c>
      <c r="F147" s="160" t="s">
        <v>391</v>
      </c>
      <c r="H147" s="159" t="s">
        <v>3</v>
      </c>
      <c r="I147" s="161"/>
      <c r="L147" s="158"/>
      <c r="M147" s="162"/>
      <c r="T147" s="163"/>
      <c r="AT147" s="159" t="s">
        <v>212</v>
      </c>
      <c r="AU147" s="159" t="s">
        <v>81</v>
      </c>
      <c r="AV147" s="13" t="s">
        <v>79</v>
      </c>
      <c r="AW147" s="13" t="s">
        <v>33</v>
      </c>
      <c r="AX147" s="13" t="s">
        <v>71</v>
      </c>
      <c r="AY147" s="159" t="s">
        <v>121</v>
      </c>
    </row>
    <row r="148" spans="2:65" s="12" customFormat="1" ht="10">
      <c r="B148" s="145"/>
      <c r="D148" s="140" t="s">
        <v>212</v>
      </c>
      <c r="E148" s="146" t="s">
        <v>3</v>
      </c>
      <c r="F148" s="147" t="s">
        <v>698</v>
      </c>
      <c r="H148" s="148">
        <v>-17.899999999999999</v>
      </c>
      <c r="I148" s="149"/>
      <c r="L148" s="145"/>
      <c r="M148" s="150"/>
      <c r="T148" s="151"/>
      <c r="AT148" s="146" t="s">
        <v>212</v>
      </c>
      <c r="AU148" s="146" t="s">
        <v>81</v>
      </c>
      <c r="AV148" s="12" t="s">
        <v>81</v>
      </c>
      <c r="AW148" s="12" t="s">
        <v>33</v>
      </c>
      <c r="AX148" s="12" t="s">
        <v>71</v>
      </c>
      <c r="AY148" s="146" t="s">
        <v>121</v>
      </c>
    </row>
    <row r="149" spans="2:65" s="14" customFormat="1" ht="10">
      <c r="B149" s="164"/>
      <c r="D149" s="140" t="s">
        <v>212</v>
      </c>
      <c r="E149" s="165" t="s">
        <v>3</v>
      </c>
      <c r="F149" s="166" t="s">
        <v>323</v>
      </c>
      <c r="H149" s="167">
        <v>347.23</v>
      </c>
      <c r="I149" s="168"/>
      <c r="L149" s="164"/>
      <c r="M149" s="169"/>
      <c r="T149" s="170"/>
      <c r="AT149" s="165" t="s">
        <v>212</v>
      </c>
      <c r="AU149" s="165" t="s">
        <v>81</v>
      </c>
      <c r="AV149" s="14" t="s">
        <v>141</v>
      </c>
      <c r="AW149" s="14" t="s">
        <v>33</v>
      </c>
      <c r="AX149" s="14" t="s">
        <v>79</v>
      </c>
      <c r="AY149" s="165" t="s">
        <v>121</v>
      </c>
    </row>
    <row r="150" spans="2:65" s="11" customFormat="1" ht="22.75" customHeight="1">
      <c r="B150" s="114"/>
      <c r="D150" s="115" t="s">
        <v>70</v>
      </c>
      <c r="E150" s="124" t="s">
        <v>120</v>
      </c>
      <c r="F150" s="124" t="s">
        <v>424</v>
      </c>
      <c r="I150" s="117"/>
      <c r="J150" s="125">
        <f>BK150</f>
        <v>0</v>
      </c>
      <c r="L150" s="114"/>
      <c r="M150" s="119"/>
      <c r="P150" s="120">
        <f>SUM(P151:P186)</f>
        <v>0</v>
      </c>
      <c r="R150" s="120">
        <f>SUM(R151:R186)</f>
        <v>262.30119999999999</v>
      </c>
      <c r="T150" s="121">
        <f>SUM(T151:T186)</f>
        <v>0</v>
      </c>
      <c r="AR150" s="115" t="s">
        <v>79</v>
      </c>
      <c r="AT150" s="122" t="s">
        <v>70</v>
      </c>
      <c r="AU150" s="122" t="s">
        <v>79</v>
      </c>
      <c r="AY150" s="115" t="s">
        <v>121</v>
      </c>
      <c r="BK150" s="123">
        <f>SUM(BK151:BK186)</f>
        <v>0</v>
      </c>
    </row>
    <row r="151" spans="2:65" s="1" customFormat="1" ht="24.15" customHeight="1">
      <c r="B151" s="126"/>
      <c r="C151" s="127" t="s">
        <v>202</v>
      </c>
      <c r="D151" s="127" t="s">
        <v>124</v>
      </c>
      <c r="E151" s="128" t="s">
        <v>426</v>
      </c>
      <c r="F151" s="129" t="s">
        <v>427</v>
      </c>
      <c r="G151" s="130" t="s">
        <v>277</v>
      </c>
      <c r="H151" s="131">
        <v>48.52</v>
      </c>
      <c r="I151" s="132"/>
      <c r="J151" s="133">
        <f>ROUND(I151*H151,2)</f>
        <v>0</v>
      </c>
      <c r="K151" s="129" t="s">
        <v>240</v>
      </c>
      <c r="L151" s="31"/>
      <c r="M151" s="134" t="s">
        <v>3</v>
      </c>
      <c r="N151" s="135" t="s">
        <v>42</v>
      </c>
      <c r="P151" s="136">
        <f>O151*H151</f>
        <v>0</v>
      </c>
      <c r="Q151" s="136">
        <v>0.46</v>
      </c>
      <c r="R151" s="136">
        <f>Q151*H151</f>
        <v>22.319200000000002</v>
      </c>
      <c r="S151" s="136">
        <v>0</v>
      </c>
      <c r="T151" s="137">
        <f>S151*H151</f>
        <v>0</v>
      </c>
      <c r="AR151" s="138" t="s">
        <v>141</v>
      </c>
      <c r="AT151" s="138" t="s">
        <v>124</v>
      </c>
      <c r="AU151" s="138" t="s">
        <v>81</v>
      </c>
      <c r="AY151" s="16" t="s">
        <v>121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79</v>
      </c>
      <c r="BK151" s="139">
        <f>ROUND(I151*H151,2)</f>
        <v>0</v>
      </c>
      <c r="BL151" s="16" t="s">
        <v>141</v>
      </c>
      <c r="BM151" s="138" t="s">
        <v>428</v>
      </c>
    </row>
    <row r="152" spans="2:65" s="1" customFormat="1" ht="18">
      <c r="B152" s="31"/>
      <c r="D152" s="140" t="s">
        <v>130</v>
      </c>
      <c r="F152" s="141" t="s">
        <v>429</v>
      </c>
      <c r="I152" s="142"/>
      <c r="L152" s="31"/>
      <c r="M152" s="143"/>
      <c r="T152" s="52"/>
      <c r="AT152" s="16" t="s">
        <v>130</v>
      </c>
      <c r="AU152" s="16" t="s">
        <v>81</v>
      </c>
    </row>
    <row r="153" spans="2:65" s="1" customFormat="1" ht="10">
      <c r="B153" s="31"/>
      <c r="D153" s="156" t="s">
        <v>243</v>
      </c>
      <c r="F153" s="157" t="s">
        <v>430</v>
      </c>
      <c r="I153" s="142"/>
      <c r="L153" s="31"/>
      <c r="M153" s="143"/>
      <c r="T153" s="52"/>
      <c r="AT153" s="16" t="s">
        <v>243</v>
      </c>
      <c r="AU153" s="16" t="s">
        <v>81</v>
      </c>
    </row>
    <row r="154" spans="2:65" s="1" customFormat="1" ht="18">
      <c r="B154" s="31"/>
      <c r="D154" s="140" t="s">
        <v>184</v>
      </c>
      <c r="F154" s="144" t="s">
        <v>431</v>
      </c>
      <c r="I154" s="142"/>
      <c r="L154" s="31"/>
      <c r="M154" s="143"/>
      <c r="T154" s="52"/>
      <c r="AT154" s="16" t="s">
        <v>184</v>
      </c>
      <c r="AU154" s="16" t="s">
        <v>81</v>
      </c>
    </row>
    <row r="155" spans="2:65" s="12" customFormat="1" ht="10">
      <c r="B155" s="145"/>
      <c r="D155" s="140" t="s">
        <v>212</v>
      </c>
      <c r="E155" s="146" t="s">
        <v>432</v>
      </c>
      <c r="F155" s="147" t="s">
        <v>699</v>
      </c>
      <c r="H155" s="148">
        <v>48.52</v>
      </c>
      <c r="I155" s="149"/>
      <c r="L155" s="145"/>
      <c r="M155" s="150"/>
      <c r="T155" s="151"/>
      <c r="AT155" s="146" t="s">
        <v>212</v>
      </c>
      <c r="AU155" s="146" t="s">
        <v>81</v>
      </c>
      <c r="AV155" s="12" t="s">
        <v>81</v>
      </c>
      <c r="AW155" s="12" t="s">
        <v>33</v>
      </c>
      <c r="AX155" s="12" t="s">
        <v>79</v>
      </c>
      <c r="AY155" s="146" t="s">
        <v>121</v>
      </c>
    </row>
    <row r="156" spans="2:65" s="13" customFormat="1" ht="20">
      <c r="B156" s="158"/>
      <c r="D156" s="140" t="s">
        <v>212</v>
      </c>
      <c r="E156" s="159" t="s">
        <v>3</v>
      </c>
      <c r="F156" s="160" t="s">
        <v>434</v>
      </c>
      <c r="H156" s="159" t="s">
        <v>3</v>
      </c>
      <c r="I156" s="161"/>
      <c r="L156" s="158"/>
      <c r="M156" s="162"/>
      <c r="T156" s="163"/>
      <c r="AT156" s="159" t="s">
        <v>212</v>
      </c>
      <c r="AU156" s="159" t="s">
        <v>81</v>
      </c>
      <c r="AV156" s="13" t="s">
        <v>79</v>
      </c>
      <c r="AW156" s="13" t="s">
        <v>33</v>
      </c>
      <c r="AX156" s="13" t="s">
        <v>71</v>
      </c>
      <c r="AY156" s="159" t="s">
        <v>121</v>
      </c>
    </row>
    <row r="157" spans="2:65" s="1" customFormat="1" ht="24.15" customHeight="1">
      <c r="B157" s="126"/>
      <c r="C157" s="127" t="s">
        <v>207</v>
      </c>
      <c r="D157" s="127" t="s">
        <v>124</v>
      </c>
      <c r="E157" s="128" t="s">
        <v>436</v>
      </c>
      <c r="F157" s="129" t="s">
        <v>437</v>
      </c>
      <c r="G157" s="130" t="s">
        <v>277</v>
      </c>
      <c r="H157" s="131">
        <v>382.5</v>
      </c>
      <c r="I157" s="132"/>
      <c r="J157" s="133">
        <f>ROUND(I157*H157,2)</f>
        <v>0</v>
      </c>
      <c r="K157" s="129" t="s">
        <v>240</v>
      </c>
      <c r="L157" s="31"/>
      <c r="M157" s="134" t="s">
        <v>3</v>
      </c>
      <c r="N157" s="135" t="s">
        <v>42</v>
      </c>
      <c r="P157" s="136">
        <f>O157*H157</f>
        <v>0</v>
      </c>
      <c r="Q157" s="136">
        <v>0.57499999999999996</v>
      </c>
      <c r="R157" s="136">
        <f>Q157*H157</f>
        <v>219.93749999999997</v>
      </c>
      <c r="S157" s="136">
        <v>0</v>
      </c>
      <c r="T157" s="137">
        <f>S157*H157</f>
        <v>0</v>
      </c>
      <c r="AR157" s="138" t="s">
        <v>141</v>
      </c>
      <c r="AT157" s="138" t="s">
        <v>124</v>
      </c>
      <c r="AU157" s="138" t="s">
        <v>81</v>
      </c>
      <c r="AY157" s="16" t="s">
        <v>121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79</v>
      </c>
      <c r="BK157" s="139">
        <f>ROUND(I157*H157,2)</f>
        <v>0</v>
      </c>
      <c r="BL157" s="16" t="s">
        <v>141</v>
      </c>
      <c r="BM157" s="138" t="s">
        <v>438</v>
      </c>
    </row>
    <row r="158" spans="2:65" s="1" customFormat="1" ht="18">
      <c r="B158" s="31"/>
      <c r="D158" s="140" t="s">
        <v>130</v>
      </c>
      <c r="F158" s="141" t="s">
        <v>439</v>
      </c>
      <c r="I158" s="142"/>
      <c r="L158" s="31"/>
      <c r="M158" s="143"/>
      <c r="T158" s="52"/>
      <c r="AT158" s="16" t="s">
        <v>130</v>
      </c>
      <c r="AU158" s="16" t="s">
        <v>81</v>
      </c>
    </row>
    <row r="159" spans="2:65" s="1" customFormat="1" ht="10">
      <c r="B159" s="31"/>
      <c r="D159" s="156" t="s">
        <v>243</v>
      </c>
      <c r="F159" s="157" t="s">
        <v>440</v>
      </c>
      <c r="I159" s="142"/>
      <c r="L159" s="31"/>
      <c r="M159" s="143"/>
      <c r="T159" s="52"/>
      <c r="AT159" s="16" t="s">
        <v>243</v>
      </c>
      <c r="AU159" s="16" t="s">
        <v>81</v>
      </c>
    </row>
    <row r="160" spans="2:65" s="12" customFormat="1" ht="10">
      <c r="B160" s="145"/>
      <c r="D160" s="140" t="s">
        <v>212</v>
      </c>
      <c r="E160" s="146" t="s">
        <v>3</v>
      </c>
      <c r="F160" s="147" t="s">
        <v>700</v>
      </c>
      <c r="H160" s="148">
        <v>382.5</v>
      </c>
      <c r="I160" s="149"/>
      <c r="L160" s="145"/>
      <c r="M160" s="150"/>
      <c r="T160" s="151"/>
      <c r="AT160" s="146" t="s">
        <v>212</v>
      </c>
      <c r="AU160" s="146" t="s">
        <v>81</v>
      </c>
      <c r="AV160" s="12" t="s">
        <v>81</v>
      </c>
      <c r="AW160" s="12" t="s">
        <v>33</v>
      </c>
      <c r="AX160" s="12" t="s">
        <v>79</v>
      </c>
      <c r="AY160" s="146" t="s">
        <v>121</v>
      </c>
    </row>
    <row r="161" spans="2:65" s="1" customFormat="1" ht="33" customHeight="1">
      <c r="B161" s="126"/>
      <c r="C161" s="127" t="s">
        <v>9</v>
      </c>
      <c r="D161" s="127" t="s">
        <v>124</v>
      </c>
      <c r="E161" s="128" t="s">
        <v>443</v>
      </c>
      <c r="F161" s="129" t="s">
        <v>444</v>
      </c>
      <c r="G161" s="130" t="s">
        <v>277</v>
      </c>
      <c r="H161" s="131">
        <v>3329.36</v>
      </c>
      <c r="I161" s="132"/>
      <c r="J161" s="133">
        <f>ROUND(I161*H161,2)</f>
        <v>0</v>
      </c>
      <c r="K161" s="129" t="s">
        <v>240</v>
      </c>
      <c r="L161" s="31"/>
      <c r="M161" s="134" t="s">
        <v>3</v>
      </c>
      <c r="N161" s="135" t="s">
        <v>42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141</v>
      </c>
      <c r="AT161" s="138" t="s">
        <v>124</v>
      </c>
      <c r="AU161" s="138" t="s">
        <v>81</v>
      </c>
      <c r="AY161" s="16" t="s">
        <v>121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79</v>
      </c>
      <c r="BK161" s="139">
        <f>ROUND(I161*H161,2)</f>
        <v>0</v>
      </c>
      <c r="BL161" s="16" t="s">
        <v>141</v>
      </c>
      <c r="BM161" s="138" t="s">
        <v>445</v>
      </c>
    </row>
    <row r="162" spans="2:65" s="1" customFormat="1" ht="27">
      <c r="B162" s="31"/>
      <c r="D162" s="140" t="s">
        <v>130</v>
      </c>
      <c r="F162" s="141" t="s">
        <v>446</v>
      </c>
      <c r="I162" s="142"/>
      <c r="L162" s="31"/>
      <c r="M162" s="143"/>
      <c r="T162" s="52"/>
      <c r="AT162" s="16" t="s">
        <v>130</v>
      </c>
      <c r="AU162" s="16" t="s">
        <v>81</v>
      </c>
    </row>
    <row r="163" spans="2:65" s="1" customFormat="1" ht="10">
      <c r="B163" s="31"/>
      <c r="D163" s="156" t="s">
        <v>243</v>
      </c>
      <c r="F163" s="157" t="s">
        <v>447</v>
      </c>
      <c r="I163" s="142"/>
      <c r="L163" s="31"/>
      <c r="M163" s="143"/>
      <c r="T163" s="52"/>
      <c r="AT163" s="16" t="s">
        <v>243</v>
      </c>
      <c r="AU163" s="16" t="s">
        <v>81</v>
      </c>
    </row>
    <row r="164" spans="2:65" s="12" customFormat="1" ht="10">
      <c r="B164" s="145"/>
      <c r="D164" s="140" t="s">
        <v>212</v>
      </c>
      <c r="E164" s="146" t="s">
        <v>220</v>
      </c>
      <c r="F164" s="147" t="s">
        <v>701</v>
      </c>
      <c r="H164" s="148">
        <v>3329.36</v>
      </c>
      <c r="I164" s="149"/>
      <c r="L164" s="145"/>
      <c r="M164" s="150"/>
      <c r="T164" s="151"/>
      <c r="AT164" s="146" t="s">
        <v>212</v>
      </c>
      <c r="AU164" s="146" t="s">
        <v>81</v>
      </c>
      <c r="AV164" s="12" t="s">
        <v>81</v>
      </c>
      <c r="AW164" s="12" t="s">
        <v>33</v>
      </c>
      <c r="AX164" s="12" t="s">
        <v>79</v>
      </c>
      <c r="AY164" s="146" t="s">
        <v>121</v>
      </c>
    </row>
    <row r="165" spans="2:65" s="13" customFormat="1" ht="10">
      <c r="B165" s="158"/>
      <c r="D165" s="140" t="s">
        <v>212</v>
      </c>
      <c r="E165" s="159" t="s">
        <v>3</v>
      </c>
      <c r="F165" s="160" t="s">
        <v>448</v>
      </c>
      <c r="H165" s="159" t="s">
        <v>3</v>
      </c>
      <c r="I165" s="161"/>
      <c r="L165" s="158"/>
      <c r="M165" s="162"/>
      <c r="T165" s="163"/>
      <c r="AT165" s="159" t="s">
        <v>212</v>
      </c>
      <c r="AU165" s="159" t="s">
        <v>81</v>
      </c>
      <c r="AV165" s="13" t="s">
        <v>79</v>
      </c>
      <c r="AW165" s="13" t="s">
        <v>33</v>
      </c>
      <c r="AX165" s="13" t="s">
        <v>71</v>
      </c>
      <c r="AY165" s="159" t="s">
        <v>121</v>
      </c>
    </row>
    <row r="166" spans="2:65" s="1" customFormat="1" ht="16.5" customHeight="1">
      <c r="B166" s="126"/>
      <c r="C166" s="127" t="s">
        <v>191</v>
      </c>
      <c r="D166" s="127" t="s">
        <v>124</v>
      </c>
      <c r="E166" s="128" t="s">
        <v>702</v>
      </c>
      <c r="F166" s="129" t="s">
        <v>703</v>
      </c>
      <c r="G166" s="130" t="s">
        <v>277</v>
      </c>
      <c r="H166" s="131">
        <v>87.15</v>
      </c>
      <c r="I166" s="132"/>
      <c r="J166" s="133">
        <f>ROUND(I166*H166,2)</f>
        <v>0</v>
      </c>
      <c r="K166" s="129" t="s">
        <v>240</v>
      </c>
      <c r="L166" s="31"/>
      <c r="M166" s="134" t="s">
        <v>3</v>
      </c>
      <c r="N166" s="135" t="s">
        <v>42</v>
      </c>
      <c r="P166" s="136">
        <f>O166*H166</f>
        <v>0</v>
      </c>
      <c r="Q166" s="136">
        <v>0.23</v>
      </c>
      <c r="R166" s="136">
        <f>Q166*H166</f>
        <v>20.044500000000003</v>
      </c>
      <c r="S166" s="136">
        <v>0</v>
      </c>
      <c r="T166" s="137">
        <f>S166*H166</f>
        <v>0</v>
      </c>
      <c r="AR166" s="138" t="s">
        <v>141</v>
      </c>
      <c r="AT166" s="138" t="s">
        <v>124</v>
      </c>
      <c r="AU166" s="138" t="s">
        <v>81</v>
      </c>
      <c r="AY166" s="16" t="s">
        <v>121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79</v>
      </c>
      <c r="BK166" s="139">
        <f>ROUND(I166*H166,2)</f>
        <v>0</v>
      </c>
      <c r="BL166" s="16" t="s">
        <v>141</v>
      </c>
      <c r="BM166" s="138" t="s">
        <v>704</v>
      </c>
    </row>
    <row r="167" spans="2:65" s="1" customFormat="1" ht="18">
      <c r="B167" s="31"/>
      <c r="D167" s="140" t="s">
        <v>130</v>
      </c>
      <c r="F167" s="141" t="s">
        <v>705</v>
      </c>
      <c r="I167" s="142"/>
      <c r="L167" s="31"/>
      <c r="M167" s="143"/>
      <c r="T167" s="52"/>
      <c r="AT167" s="16" t="s">
        <v>130</v>
      </c>
      <c r="AU167" s="16" t="s">
        <v>81</v>
      </c>
    </row>
    <row r="168" spans="2:65" s="1" customFormat="1" ht="10">
      <c r="B168" s="31"/>
      <c r="D168" s="156" t="s">
        <v>243</v>
      </c>
      <c r="F168" s="157" t="s">
        <v>706</v>
      </c>
      <c r="I168" s="142"/>
      <c r="L168" s="31"/>
      <c r="M168" s="143"/>
      <c r="T168" s="52"/>
      <c r="AT168" s="16" t="s">
        <v>243</v>
      </c>
      <c r="AU168" s="16" t="s">
        <v>81</v>
      </c>
    </row>
    <row r="169" spans="2:65" s="13" customFormat="1" ht="10">
      <c r="B169" s="158"/>
      <c r="D169" s="140" t="s">
        <v>212</v>
      </c>
      <c r="E169" s="159" t="s">
        <v>707</v>
      </c>
      <c r="F169" s="160" t="s">
        <v>708</v>
      </c>
      <c r="H169" s="159" t="s">
        <v>3</v>
      </c>
      <c r="I169" s="161"/>
      <c r="L169" s="158"/>
      <c r="M169" s="162"/>
      <c r="T169" s="163"/>
      <c r="AT169" s="159" t="s">
        <v>212</v>
      </c>
      <c r="AU169" s="159" t="s">
        <v>81</v>
      </c>
      <c r="AV169" s="13" t="s">
        <v>79</v>
      </c>
      <c r="AW169" s="13" t="s">
        <v>33</v>
      </c>
      <c r="AX169" s="13" t="s">
        <v>71</v>
      </c>
      <c r="AY169" s="159" t="s">
        <v>121</v>
      </c>
    </row>
    <row r="170" spans="2:65" s="12" customFormat="1" ht="10">
      <c r="B170" s="145"/>
      <c r="D170" s="140" t="s">
        <v>212</v>
      </c>
      <c r="E170" s="146" t="s">
        <v>3</v>
      </c>
      <c r="F170" s="147" t="s">
        <v>709</v>
      </c>
      <c r="H170" s="148">
        <v>87.15</v>
      </c>
      <c r="I170" s="149"/>
      <c r="L170" s="145"/>
      <c r="M170" s="150"/>
      <c r="T170" s="151"/>
      <c r="AT170" s="146" t="s">
        <v>212</v>
      </c>
      <c r="AU170" s="146" t="s">
        <v>81</v>
      </c>
      <c r="AV170" s="12" t="s">
        <v>81</v>
      </c>
      <c r="AW170" s="12" t="s">
        <v>33</v>
      </c>
      <c r="AX170" s="12" t="s">
        <v>79</v>
      </c>
      <c r="AY170" s="146" t="s">
        <v>121</v>
      </c>
    </row>
    <row r="171" spans="2:65" s="1" customFormat="1" ht="21.75" customHeight="1">
      <c r="B171" s="126"/>
      <c r="C171" s="127" t="s">
        <v>196</v>
      </c>
      <c r="D171" s="127" t="s">
        <v>124</v>
      </c>
      <c r="E171" s="128" t="s">
        <v>457</v>
      </c>
      <c r="F171" s="129" t="s">
        <v>458</v>
      </c>
      <c r="G171" s="130" t="s">
        <v>277</v>
      </c>
      <c r="H171" s="131">
        <v>3298.64</v>
      </c>
      <c r="I171" s="132"/>
      <c r="J171" s="133">
        <f>ROUND(I171*H171,2)</f>
        <v>0</v>
      </c>
      <c r="K171" s="129" t="s">
        <v>240</v>
      </c>
      <c r="L171" s="31"/>
      <c r="M171" s="134" t="s">
        <v>3</v>
      </c>
      <c r="N171" s="135" t="s">
        <v>42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141</v>
      </c>
      <c r="AT171" s="138" t="s">
        <v>124</v>
      </c>
      <c r="AU171" s="138" t="s">
        <v>81</v>
      </c>
      <c r="AY171" s="16" t="s">
        <v>121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79</v>
      </c>
      <c r="BK171" s="139">
        <f>ROUND(I171*H171,2)</f>
        <v>0</v>
      </c>
      <c r="BL171" s="16" t="s">
        <v>141</v>
      </c>
      <c r="BM171" s="138" t="s">
        <v>459</v>
      </c>
    </row>
    <row r="172" spans="2:65" s="1" customFormat="1" ht="18">
      <c r="B172" s="31"/>
      <c r="D172" s="140" t="s">
        <v>130</v>
      </c>
      <c r="F172" s="141" t="s">
        <v>460</v>
      </c>
      <c r="I172" s="142"/>
      <c r="L172" s="31"/>
      <c r="M172" s="143"/>
      <c r="T172" s="52"/>
      <c r="AT172" s="16" t="s">
        <v>130</v>
      </c>
      <c r="AU172" s="16" t="s">
        <v>81</v>
      </c>
    </row>
    <row r="173" spans="2:65" s="1" customFormat="1" ht="10">
      <c r="B173" s="31"/>
      <c r="D173" s="156" t="s">
        <v>243</v>
      </c>
      <c r="F173" s="157" t="s">
        <v>461</v>
      </c>
      <c r="I173" s="142"/>
      <c r="L173" s="31"/>
      <c r="M173" s="143"/>
      <c r="T173" s="52"/>
      <c r="AT173" s="16" t="s">
        <v>243</v>
      </c>
      <c r="AU173" s="16" t="s">
        <v>81</v>
      </c>
    </row>
    <row r="174" spans="2:65" s="12" customFormat="1" ht="10">
      <c r="B174" s="145"/>
      <c r="D174" s="140" t="s">
        <v>212</v>
      </c>
      <c r="E174" s="146" t="s">
        <v>3</v>
      </c>
      <c r="F174" s="147" t="s">
        <v>217</v>
      </c>
      <c r="H174" s="148">
        <v>3298.64</v>
      </c>
      <c r="I174" s="149"/>
      <c r="L174" s="145"/>
      <c r="M174" s="150"/>
      <c r="T174" s="151"/>
      <c r="AT174" s="146" t="s">
        <v>212</v>
      </c>
      <c r="AU174" s="146" t="s">
        <v>81</v>
      </c>
      <c r="AV174" s="12" t="s">
        <v>81</v>
      </c>
      <c r="AW174" s="12" t="s">
        <v>33</v>
      </c>
      <c r="AX174" s="12" t="s">
        <v>79</v>
      </c>
      <c r="AY174" s="146" t="s">
        <v>121</v>
      </c>
    </row>
    <row r="175" spans="2:65" s="13" customFormat="1" ht="10">
      <c r="B175" s="158"/>
      <c r="D175" s="140" t="s">
        <v>212</v>
      </c>
      <c r="E175" s="159" t="s">
        <v>3</v>
      </c>
      <c r="F175" s="160" t="s">
        <v>462</v>
      </c>
      <c r="H175" s="159" t="s">
        <v>3</v>
      </c>
      <c r="I175" s="161"/>
      <c r="L175" s="158"/>
      <c r="M175" s="162"/>
      <c r="T175" s="163"/>
      <c r="AT175" s="159" t="s">
        <v>212</v>
      </c>
      <c r="AU175" s="159" t="s">
        <v>81</v>
      </c>
      <c r="AV175" s="13" t="s">
        <v>79</v>
      </c>
      <c r="AW175" s="13" t="s">
        <v>33</v>
      </c>
      <c r="AX175" s="13" t="s">
        <v>71</v>
      </c>
      <c r="AY175" s="159" t="s">
        <v>121</v>
      </c>
    </row>
    <row r="176" spans="2:65" s="1" customFormat="1" ht="21.75" customHeight="1">
      <c r="B176" s="126"/>
      <c r="C176" s="127" t="s">
        <v>347</v>
      </c>
      <c r="D176" s="127" t="s">
        <v>124</v>
      </c>
      <c r="E176" s="128" t="s">
        <v>464</v>
      </c>
      <c r="F176" s="129" t="s">
        <v>465</v>
      </c>
      <c r="G176" s="130" t="s">
        <v>277</v>
      </c>
      <c r="H176" s="131">
        <v>3329.36</v>
      </c>
      <c r="I176" s="132"/>
      <c r="J176" s="133">
        <f>ROUND(I176*H176,2)</f>
        <v>0</v>
      </c>
      <c r="K176" s="129" t="s">
        <v>240</v>
      </c>
      <c r="L176" s="31"/>
      <c r="M176" s="134" t="s">
        <v>3</v>
      </c>
      <c r="N176" s="135" t="s">
        <v>42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141</v>
      </c>
      <c r="AT176" s="138" t="s">
        <v>124</v>
      </c>
      <c r="AU176" s="138" t="s">
        <v>81</v>
      </c>
      <c r="AY176" s="16" t="s">
        <v>121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79</v>
      </c>
      <c r="BK176" s="139">
        <f>ROUND(I176*H176,2)</f>
        <v>0</v>
      </c>
      <c r="BL176" s="16" t="s">
        <v>141</v>
      </c>
      <c r="BM176" s="138" t="s">
        <v>466</v>
      </c>
    </row>
    <row r="177" spans="2:65" s="1" customFormat="1" ht="18">
      <c r="B177" s="31"/>
      <c r="D177" s="140" t="s">
        <v>130</v>
      </c>
      <c r="F177" s="141" t="s">
        <v>467</v>
      </c>
      <c r="I177" s="142"/>
      <c r="L177" s="31"/>
      <c r="M177" s="143"/>
      <c r="T177" s="52"/>
      <c r="AT177" s="16" t="s">
        <v>130</v>
      </c>
      <c r="AU177" s="16" t="s">
        <v>81</v>
      </c>
    </row>
    <row r="178" spans="2:65" s="1" customFormat="1" ht="10">
      <c r="B178" s="31"/>
      <c r="D178" s="156" t="s">
        <v>243</v>
      </c>
      <c r="F178" s="157" t="s">
        <v>468</v>
      </c>
      <c r="I178" s="142"/>
      <c r="L178" s="31"/>
      <c r="M178" s="143"/>
      <c r="T178" s="52"/>
      <c r="AT178" s="16" t="s">
        <v>243</v>
      </c>
      <c r="AU178" s="16" t="s">
        <v>81</v>
      </c>
    </row>
    <row r="179" spans="2:65" s="12" customFormat="1" ht="10">
      <c r="B179" s="145"/>
      <c r="D179" s="140" t="s">
        <v>212</v>
      </c>
      <c r="E179" s="146" t="s">
        <v>3</v>
      </c>
      <c r="F179" s="147" t="s">
        <v>220</v>
      </c>
      <c r="H179" s="148">
        <v>3329.36</v>
      </c>
      <c r="I179" s="149"/>
      <c r="L179" s="145"/>
      <c r="M179" s="150"/>
      <c r="T179" s="151"/>
      <c r="AT179" s="146" t="s">
        <v>212</v>
      </c>
      <c r="AU179" s="146" t="s">
        <v>81</v>
      </c>
      <c r="AV179" s="12" t="s">
        <v>81</v>
      </c>
      <c r="AW179" s="12" t="s">
        <v>33</v>
      </c>
      <c r="AX179" s="12" t="s">
        <v>79</v>
      </c>
      <c r="AY179" s="146" t="s">
        <v>121</v>
      </c>
    </row>
    <row r="180" spans="2:65" s="13" customFormat="1" ht="10">
      <c r="B180" s="158"/>
      <c r="D180" s="140" t="s">
        <v>212</v>
      </c>
      <c r="E180" s="159" t="s">
        <v>3</v>
      </c>
      <c r="F180" s="160" t="s">
        <v>469</v>
      </c>
      <c r="H180" s="159" t="s">
        <v>3</v>
      </c>
      <c r="I180" s="161"/>
      <c r="L180" s="158"/>
      <c r="M180" s="162"/>
      <c r="T180" s="163"/>
      <c r="AT180" s="159" t="s">
        <v>212</v>
      </c>
      <c r="AU180" s="159" t="s">
        <v>81</v>
      </c>
      <c r="AV180" s="13" t="s">
        <v>79</v>
      </c>
      <c r="AW180" s="13" t="s">
        <v>33</v>
      </c>
      <c r="AX180" s="13" t="s">
        <v>71</v>
      </c>
      <c r="AY180" s="159" t="s">
        <v>121</v>
      </c>
    </row>
    <row r="181" spans="2:65" s="1" customFormat="1" ht="33" customHeight="1">
      <c r="B181" s="126"/>
      <c r="C181" s="127" t="s">
        <v>356</v>
      </c>
      <c r="D181" s="127" t="s">
        <v>124</v>
      </c>
      <c r="E181" s="128" t="s">
        <v>471</v>
      </c>
      <c r="F181" s="129" t="s">
        <v>472</v>
      </c>
      <c r="G181" s="130" t="s">
        <v>277</v>
      </c>
      <c r="H181" s="131">
        <v>3298.64</v>
      </c>
      <c r="I181" s="132"/>
      <c r="J181" s="133">
        <f>ROUND(I181*H181,2)</f>
        <v>0</v>
      </c>
      <c r="K181" s="129" t="s">
        <v>240</v>
      </c>
      <c r="L181" s="31"/>
      <c r="M181" s="134" t="s">
        <v>3</v>
      </c>
      <c r="N181" s="135" t="s">
        <v>42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141</v>
      </c>
      <c r="AT181" s="138" t="s">
        <v>124</v>
      </c>
      <c r="AU181" s="138" t="s">
        <v>81</v>
      </c>
      <c r="AY181" s="16" t="s">
        <v>121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79</v>
      </c>
      <c r="BK181" s="139">
        <f>ROUND(I181*H181,2)</f>
        <v>0</v>
      </c>
      <c r="BL181" s="16" t="s">
        <v>141</v>
      </c>
      <c r="BM181" s="138" t="s">
        <v>473</v>
      </c>
    </row>
    <row r="182" spans="2:65" s="1" customFormat="1" ht="27">
      <c r="B182" s="31"/>
      <c r="D182" s="140" t="s">
        <v>130</v>
      </c>
      <c r="F182" s="141" t="s">
        <v>474</v>
      </c>
      <c r="I182" s="142"/>
      <c r="L182" s="31"/>
      <c r="M182" s="143"/>
      <c r="T182" s="52"/>
      <c r="AT182" s="16" t="s">
        <v>130</v>
      </c>
      <c r="AU182" s="16" t="s">
        <v>81</v>
      </c>
    </row>
    <row r="183" spans="2:65" s="1" customFormat="1" ht="10">
      <c r="B183" s="31"/>
      <c r="D183" s="156" t="s">
        <v>243</v>
      </c>
      <c r="F183" s="157" t="s">
        <v>475</v>
      </c>
      <c r="I183" s="142"/>
      <c r="L183" s="31"/>
      <c r="M183" s="143"/>
      <c r="T183" s="52"/>
      <c r="AT183" s="16" t="s">
        <v>243</v>
      </c>
      <c r="AU183" s="16" t="s">
        <v>81</v>
      </c>
    </row>
    <row r="184" spans="2:65" s="1" customFormat="1" ht="18">
      <c r="B184" s="31"/>
      <c r="D184" s="140" t="s">
        <v>184</v>
      </c>
      <c r="F184" s="144" t="s">
        <v>476</v>
      </c>
      <c r="I184" s="142"/>
      <c r="L184" s="31"/>
      <c r="M184" s="143"/>
      <c r="T184" s="52"/>
      <c r="AT184" s="16" t="s">
        <v>184</v>
      </c>
      <c r="AU184" s="16" t="s">
        <v>81</v>
      </c>
    </row>
    <row r="185" spans="2:65" s="12" customFormat="1" ht="10">
      <c r="B185" s="145"/>
      <c r="D185" s="140" t="s">
        <v>212</v>
      </c>
      <c r="E185" s="146" t="s">
        <v>217</v>
      </c>
      <c r="F185" s="147" t="s">
        <v>710</v>
      </c>
      <c r="H185" s="148">
        <v>3298.64</v>
      </c>
      <c r="I185" s="149"/>
      <c r="L185" s="145"/>
      <c r="M185" s="150"/>
      <c r="T185" s="151"/>
      <c r="AT185" s="146" t="s">
        <v>212</v>
      </c>
      <c r="AU185" s="146" t="s">
        <v>81</v>
      </c>
      <c r="AV185" s="12" t="s">
        <v>81</v>
      </c>
      <c r="AW185" s="12" t="s">
        <v>33</v>
      </c>
      <c r="AX185" s="12" t="s">
        <v>79</v>
      </c>
      <c r="AY185" s="146" t="s">
        <v>121</v>
      </c>
    </row>
    <row r="186" spans="2:65" s="13" customFormat="1" ht="10">
      <c r="B186" s="158"/>
      <c r="D186" s="140" t="s">
        <v>212</v>
      </c>
      <c r="E186" s="159" t="s">
        <v>3</v>
      </c>
      <c r="F186" s="160" t="s">
        <v>478</v>
      </c>
      <c r="H186" s="159" t="s">
        <v>3</v>
      </c>
      <c r="I186" s="161"/>
      <c r="L186" s="158"/>
      <c r="M186" s="162"/>
      <c r="T186" s="163"/>
      <c r="AT186" s="159" t="s">
        <v>212</v>
      </c>
      <c r="AU186" s="159" t="s">
        <v>81</v>
      </c>
      <c r="AV186" s="13" t="s">
        <v>79</v>
      </c>
      <c r="AW186" s="13" t="s">
        <v>33</v>
      </c>
      <c r="AX186" s="13" t="s">
        <v>71</v>
      </c>
      <c r="AY186" s="159" t="s">
        <v>121</v>
      </c>
    </row>
    <row r="187" spans="2:65" s="11" customFormat="1" ht="22.75" customHeight="1">
      <c r="B187" s="114"/>
      <c r="D187" s="115" t="s">
        <v>70</v>
      </c>
      <c r="E187" s="124" t="s">
        <v>168</v>
      </c>
      <c r="F187" s="124" t="s">
        <v>504</v>
      </c>
      <c r="I187" s="117"/>
      <c r="J187" s="125">
        <f>BK187</f>
        <v>0</v>
      </c>
      <c r="L187" s="114"/>
      <c r="M187" s="119"/>
      <c r="P187" s="120">
        <f>SUM(P188:P246)</f>
        <v>0</v>
      </c>
      <c r="R187" s="120">
        <f>SUM(R188:R246)</f>
        <v>62.360506340000008</v>
      </c>
      <c r="T187" s="121">
        <f>SUM(T188:T246)</f>
        <v>200</v>
      </c>
      <c r="AR187" s="115" t="s">
        <v>79</v>
      </c>
      <c r="AT187" s="122" t="s">
        <v>70</v>
      </c>
      <c r="AU187" s="122" t="s">
        <v>79</v>
      </c>
      <c r="AY187" s="115" t="s">
        <v>121</v>
      </c>
      <c r="BK187" s="123">
        <f>SUM(BK188:BK246)</f>
        <v>0</v>
      </c>
    </row>
    <row r="188" spans="2:65" s="1" customFormat="1" ht="24.15" customHeight="1">
      <c r="B188" s="126"/>
      <c r="C188" s="127" t="s">
        <v>364</v>
      </c>
      <c r="D188" s="127" t="s">
        <v>124</v>
      </c>
      <c r="E188" s="128" t="s">
        <v>506</v>
      </c>
      <c r="F188" s="129" t="s">
        <v>507</v>
      </c>
      <c r="G188" s="130" t="s">
        <v>239</v>
      </c>
      <c r="H188" s="131">
        <v>4</v>
      </c>
      <c r="I188" s="132"/>
      <c r="J188" s="133">
        <f>ROUND(I188*H188,2)</f>
        <v>0</v>
      </c>
      <c r="K188" s="129" t="s">
        <v>240</v>
      </c>
      <c r="L188" s="31"/>
      <c r="M188" s="134" t="s">
        <v>3</v>
      </c>
      <c r="N188" s="135" t="s">
        <v>42</v>
      </c>
      <c r="P188" s="136">
        <f>O188*H188</f>
        <v>0</v>
      </c>
      <c r="Q188" s="136">
        <v>6.9999999999999999E-4</v>
      </c>
      <c r="R188" s="136">
        <f>Q188*H188</f>
        <v>2.8E-3</v>
      </c>
      <c r="S188" s="136">
        <v>0</v>
      </c>
      <c r="T188" s="137">
        <f>S188*H188</f>
        <v>0</v>
      </c>
      <c r="AR188" s="138" t="s">
        <v>141</v>
      </c>
      <c r="AT188" s="138" t="s">
        <v>124</v>
      </c>
      <c r="AU188" s="138" t="s">
        <v>81</v>
      </c>
      <c r="AY188" s="16" t="s">
        <v>121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79</v>
      </c>
      <c r="BK188" s="139">
        <f>ROUND(I188*H188,2)</f>
        <v>0</v>
      </c>
      <c r="BL188" s="16" t="s">
        <v>141</v>
      </c>
      <c r="BM188" s="138" t="s">
        <v>508</v>
      </c>
    </row>
    <row r="189" spans="2:65" s="1" customFormat="1" ht="18">
      <c r="B189" s="31"/>
      <c r="D189" s="140" t="s">
        <v>130</v>
      </c>
      <c r="F189" s="141" t="s">
        <v>509</v>
      </c>
      <c r="I189" s="142"/>
      <c r="L189" s="31"/>
      <c r="M189" s="143"/>
      <c r="T189" s="52"/>
      <c r="AT189" s="16" t="s">
        <v>130</v>
      </c>
      <c r="AU189" s="16" t="s">
        <v>81</v>
      </c>
    </row>
    <row r="190" spans="2:65" s="1" customFormat="1" ht="10">
      <c r="B190" s="31"/>
      <c r="D190" s="156" t="s">
        <v>243</v>
      </c>
      <c r="F190" s="157" t="s">
        <v>510</v>
      </c>
      <c r="I190" s="142"/>
      <c r="L190" s="31"/>
      <c r="M190" s="143"/>
      <c r="T190" s="52"/>
      <c r="AT190" s="16" t="s">
        <v>243</v>
      </c>
      <c r="AU190" s="16" t="s">
        <v>81</v>
      </c>
    </row>
    <row r="191" spans="2:65" s="12" customFormat="1" ht="10">
      <c r="B191" s="145"/>
      <c r="D191" s="140" t="s">
        <v>212</v>
      </c>
      <c r="E191" s="146" t="s">
        <v>3</v>
      </c>
      <c r="F191" s="147" t="s">
        <v>141</v>
      </c>
      <c r="H191" s="148">
        <v>4</v>
      </c>
      <c r="I191" s="149"/>
      <c r="L191" s="145"/>
      <c r="M191" s="150"/>
      <c r="T191" s="151"/>
      <c r="AT191" s="146" t="s">
        <v>212</v>
      </c>
      <c r="AU191" s="146" t="s">
        <v>81</v>
      </c>
      <c r="AV191" s="12" t="s">
        <v>81</v>
      </c>
      <c r="AW191" s="12" t="s">
        <v>33</v>
      </c>
      <c r="AX191" s="12" t="s">
        <v>79</v>
      </c>
      <c r="AY191" s="146" t="s">
        <v>121</v>
      </c>
    </row>
    <row r="192" spans="2:65" s="1" customFormat="1" ht="24.15" customHeight="1">
      <c r="B192" s="126"/>
      <c r="C192" s="127" t="s">
        <v>8</v>
      </c>
      <c r="D192" s="127" t="s">
        <v>124</v>
      </c>
      <c r="E192" s="128" t="s">
        <v>512</v>
      </c>
      <c r="F192" s="129" t="s">
        <v>513</v>
      </c>
      <c r="G192" s="130" t="s">
        <v>239</v>
      </c>
      <c r="H192" s="131">
        <v>2</v>
      </c>
      <c r="I192" s="132"/>
      <c r="J192" s="133">
        <f>ROUND(I192*H192,2)</f>
        <v>0</v>
      </c>
      <c r="K192" s="129" t="s">
        <v>240</v>
      </c>
      <c r="L192" s="31"/>
      <c r="M192" s="134" t="s">
        <v>3</v>
      </c>
      <c r="N192" s="135" t="s">
        <v>42</v>
      </c>
      <c r="P192" s="136">
        <f>O192*H192</f>
        <v>0</v>
      </c>
      <c r="Q192" s="136">
        <v>0.10940999999999999</v>
      </c>
      <c r="R192" s="136">
        <f>Q192*H192</f>
        <v>0.21881999999999999</v>
      </c>
      <c r="S192" s="136">
        <v>0</v>
      </c>
      <c r="T192" s="137">
        <f>S192*H192</f>
        <v>0</v>
      </c>
      <c r="AR192" s="138" t="s">
        <v>141</v>
      </c>
      <c r="AT192" s="138" t="s">
        <v>124</v>
      </c>
      <c r="AU192" s="138" t="s">
        <v>81</v>
      </c>
      <c r="AY192" s="16" t="s">
        <v>121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6" t="s">
        <v>79</v>
      </c>
      <c r="BK192" s="139">
        <f>ROUND(I192*H192,2)</f>
        <v>0</v>
      </c>
      <c r="BL192" s="16" t="s">
        <v>141</v>
      </c>
      <c r="BM192" s="138" t="s">
        <v>514</v>
      </c>
    </row>
    <row r="193" spans="2:65" s="1" customFormat="1" ht="18">
      <c r="B193" s="31"/>
      <c r="D193" s="140" t="s">
        <v>130</v>
      </c>
      <c r="F193" s="141" t="s">
        <v>515</v>
      </c>
      <c r="I193" s="142"/>
      <c r="L193" s="31"/>
      <c r="M193" s="143"/>
      <c r="T193" s="52"/>
      <c r="AT193" s="16" t="s">
        <v>130</v>
      </c>
      <c r="AU193" s="16" t="s">
        <v>81</v>
      </c>
    </row>
    <row r="194" spans="2:65" s="1" customFormat="1" ht="10">
      <c r="B194" s="31"/>
      <c r="D194" s="156" t="s">
        <v>243</v>
      </c>
      <c r="F194" s="157" t="s">
        <v>516</v>
      </c>
      <c r="I194" s="142"/>
      <c r="L194" s="31"/>
      <c r="M194" s="143"/>
      <c r="T194" s="52"/>
      <c r="AT194" s="16" t="s">
        <v>243</v>
      </c>
      <c r="AU194" s="16" t="s">
        <v>81</v>
      </c>
    </row>
    <row r="195" spans="2:65" s="12" customFormat="1" ht="10">
      <c r="B195" s="145"/>
      <c r="D195" s="140" t="s">
        <v>212</v>
      </c>
      <c r="E195" s="146" t="s">
        <v>3</v>
      </c>
      <c r="F195" s="147" t="s">
        <v>81</v>
      </c>
      <c r="H195" s="148">
        <v>2</v>
      </c>
      <c r="I195" s="149"/>
      <c r="L195" s="145"/>
      <c r="M195" s="150"/>
      <c r="T195" s="151"/>
      <c r="AT195" s="146" t="s">
        <v>212</v>
      </c>
      <c r="AU195" s="146" t="s">
        <v>81</v>
      </c>
      <c r="AV195" s="12" t="s">
        <v>81</v>
      </c>
      <c r="AW195" s="12" t="s">
        <v>33</v>
      </c>
      <c r="AX195" s="12" t="s">
        <v>79</v>
      </c>
      <c r="AY195" s="146" t="s">
        <v>121</v>
      </c>
    </row>
    <row r="196" spans="2:65" s="1" customFormat="1" ht="24.15" customHeight="1">
      <c r="B196" s="126"/>
      <c r="C196" s="171" t="s">
        <v>376</v>
      </c>
      <c r="D196" s="171" t="s">
        <v>365</v>
      </c>
      <c r="E196" s="172" t="s">
        <v>518</v>
      </c>
      <c r="F196" s="173" t="s">
        <v>519</v>
      </c>
      <c r="G196" s="174" t="s">
        <v>239</v>
      </c>
      <c r="H196" s="175">
        <v>2</v>
      </c>
      <c r="I196" s="176"/>
      <c r="J196" s="177">
        <f>ROUND(I196*H196,2)</f>
        <v>0</v>
      </c>
      <c r="K196" s="173" t="s">
        <v>240</v>
      </c>
      <c r="L196" s="178"/>
      <c r="M196" s="179" t="s">
        <v>3</v>
      </c>
      <c r="N196" s="180" t="s">
        <v>42</v>
      </c>
      <c r="P196" s="136">
        <f>O196*H196</f>
        <v>0</v>
      </c>
      <c r="Q196" s="136">
        <v>2.5000000000000001E-3</v>
      </c>
      <c r="R196" s="136">
        <f>Q196*H196</f>
        <v>5.0000000000000001E-3</v>
      </c>
      <c r="S196" s="136">
        <v>0</v>
      </c>
      <c r="T196" s="137">
        <f>S196*H196</f>
        <v>0</v>
      </c>
      <c r="AR196" s="138" t="s">
        <v>161</v>
      </c>
      <c r="AT196" s="138" t="s">
        <v>365</v>
      </c>
      <c r="AU196" s="138" t="s">
        <v>81</v>
      </c>
      <c r="AY196" s="16" t="s">
        <v>121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6" t="s">
        <v>79</v>
      </c>
      <c r="BK196" s="139">
        <f>ROUND(I196*H196,2)</f>
        <v>0</v>
      </c>
      <c r="BL196" s="16" t="s">
        <v>141</v>
      </c>
      <c r="BM196" s="138" t="s">
        <v>520</v>
      </c>
    </row>
    <row r="197" spans="2:65" s="1" customFormat="1" ht="10">
      <c r="B197" s="31"/>
      <c r="D197" s="140" t="s">
        <v>130</v>
      </c>
      <c r="F197" s="141" t="s">
        <v>519</v>
      </c>
      <c r="I197" s="142"/>
      <c r="L197" s="31"/>
      <c r="M197" s="143"/>
      <c r="T197" s="52"/>
      <c r="AT197" s="16" t="s">
        <v>130</v>
      </c>
      <c r="AU197" s="16" t="s">
        <v>81</v>
      </c>
    </row>
    <row r="198" spans="2:65" s="1" customFormat="1" ht="18">
      <c r="B198" s="31"/>
      <c r="D198" s="140" t="s">
        <v>184</v>
      </c>
      <c r="F198" s="144" t="s">
        <v>521</v>
      </c>
      <c r="I198" s="142"/>
      <c r="L198" s="31"/>
      <c r="M198" s="143"/>
      <c r="T198" s="52"/>
      <c r="AT198" s="16" t="s">
        <v>184</v>
      </c>
      <c r="AU198" s="16" t="s">
        <v>81</v>
      </c>
    </row>
    <row r="199" spans="2:65" s="13" customFormat="1" ht="10">
      <c r="B199" s="158"/>
      <c r="D199" s="140" t="s">
        <v>212</v>
      </c>
      <c r="E199" s="159" t="s">
        <v>3</v>
      </c>
      <c r="F199" s="160" t="s">
        <v>711</v>
      </c>
      <c r="H199" s="159" t="s">
        <v>3</v>
      </c>
      <c r="I199" s="161"/>
      <c r="L199" s="158"/>
      <c r="M199" s="162"/>
      <c r="T199" s="163"/>
      <c r="AT199" s="159" t="s">
        <v>212</v>
      </c>
      <c r="AU199" s="159" t="s">
        <v>81</v>
      </c>
      <c r="AV199" s="13" t="s">
        <v>79</v>
      </c>
      <c r="AW199" s="13" t="s">
        <v>33</v>
      </c>
      <c r="AX199" s="13" t="s">
        <v>71</v>
      </c>
      <c r="AY199" s="159" t="s">
        <v>121</v>
      </c>
    </row>
    <row r="200" spans="2:65" s="12" customFormat="1" ht="10">
      <c r="B200" s="145"/>
      <c r="D200" s="140" t="s">
        <v>212</v>
      </c>
      <c r="E200" s="146" t="s">
        <v>3</v>
      </c>
      <c r="F200" s="147" t="s">
        <v>81</v>
      </c>
      <c r="H200" s="148">
        <v>2</v>
      </c>
      <c r="I200" s="149"/>
      <c r="L200" s="145"/>
      <c r="M200" s="150"/>
      <c r="T200" s="151"/>
      <c r="AT200" s="146" t="s">
        <v>212</v>
      </c>
      <c r="AU200" s="146" t="s">
        <v>81</v>
      </c>
      <c r="AV200" s="12" t="s">
        <v>81</v>
      </c>
      <c r="AW200" s="12" t="s">
        <v>33</v>
      </c>
      <c r="AX200" s="12" t="s">
        <v>71</v>
      </c>
      <c r="AY200" s="146" t="s">
        <v>121</v>
      </c>
    </row>
    <row r="201" spans="2:65" s="14" customFormat="1" ht="10">
      <c r="B201" s="164"/>
      <c r="D201" s="140" t="s">
        <v>212</v>
      </c>
      <c r="E201" s="165" t="s">
        <v>3</v>
      </c>
      <c r="F201" s="166" t="s">
        <v>323</v>
      </c>
      <c r="H201" s="167">
        <v>2</v>
      </c>
      <c r="I201" s="168"/>
      <c r="L201" s="164"/>
      <c r="M201" s="169"/>
      <c r="T201" s="170"/>
      <c r="AT201" s="165" t="s">
        <v>212</v>
      </c>
      <c r="AU201" s="165" t="s">
        <v>81</v>
      </c>
      <c r="AV201" s="14" t="s">
        <v>141</v>
      </c>
      <c r="AW201" s="14" t="s">
        <v>33</v>
      </c>
      <c r="AX201" s="14" t="s">
        <v>79</v>
      </c>
      <c r="AY201" s="165" t="s">
        <v>121</v>
      </c>
    </row>
    <row r="202" spans="2:65" s="1" customFormat="1" ht="16.5" customHeight="1">
      <c r="B202" s="126"/>
      <c r="C202" s="171" t="s">
        <v>383</v>
      </c>
      <c r="D202" s="171" t="s">
        <v>365</v>
      </c>
      <c r="E202" s="172" t="s">
        <v>525</v>
      </c>
      <c r="F202" s="173" t="s">
        <v>526</v>
      </c>
      <c r="G202" s="174" t="s">
        <v>239</v>
      </c>
      <c r="H202" s="175">
        <v>2</v>
      </c>
      <c r="I202" s="176"/>
      <c r="J202" s="177">
        <f>ROUND(I202*H202,2)</f>
        <v>0</v>
      </c>
      <c r="K202" s="173" t="s">
        <v>240</v>
      </c>
      <c r="L202" s="178"/>
      <c r="M202" s="179" t="s">
        <v>3</v>
      </c>
      <c r="N202" s="180" t="s">
        <v>42</v>
      </c>
      <c r="P202" s="136">
        <f>O202*H202</f>
        <v>0</v>
      </c>
      <c r="Q202" s="136">
        <v>1.6999999999999999E-3</v>
      </c>
      <c r="R202" s="136">
        <f>Q202*H202</f>
        <v>3.3999999999999998E-3</v>
      </c>
      <c r="S202" s="136">
        <v>0</v>
      </c>
      <c r="T202" s="137">
        <f>S202*H202</f>
        <v>0</v>
      </c>
      <c r="AR202" s="138" t="s">
        <v>161</v>
      </c>
      <c r="AT202" s="138" t="s">
        <v>365</v>
      </c>
      <c r="AU202" s="138" t="s">
        <v>81</v>
      </c>
      <c r="AY202" s="16" t="s">
        <v>121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79</v>
      </c>
      <c r="BK202" s="139">
        <f>ROUND(I202*H202,2)</f>
        <v>0</v>
      </c>
      <c r="BL202" s="16" t="s">
        <v>141</v>
      </c>
      <c r="BM202" s="138" t="s">
        <v>527</v>
      </c>
    </row>
    <row r="203" spans="2:65" s="1" customFormat="1" ht="10">
      <c r="B203" s="31"/>
      <c r="D203" s="140" t="s">
        <v>130</v>
      </c>
      <c r="F203" s="141" t="s">
        <v>526</v>
      </c>
      <c r="I203" s="142"/>
      <c r="L203" s="31"/>
      <c r="M203" s="143"/>
      <c r="T203" s="52"/>
      <c r="AT203" s="16" t="s">
        <v>130</v>
      </c>
      <c r="AU203" s="16" t="s">
        <v>81</v>
      </c>
    </row>
    <row r="204" spans="2:65" s="13" customFormat="1" ht="10">
      <c r="B204" s="158"/>
      <c r="D204" s="140" t="s">
        <v>212</v>
      </c>
      <c r="E204" s="159" t="s">
        <v>3</v>
      </c>
      <c r="F204" s="160" t="s">
        <v>528</v>
      </c>
      <c r="H204" s="159" t="s">
        <v>3</v>
      </c>
      <c r="I204" s="161"/>
      <c r="L204" s="158"/>
      <c r="M204" s="162"/>
      <c r="T204" s="163"/>
      <c r="AT204" s="159" t="s">
        <v>212</v>
      </c>
      <c r="AU204" s="159" t="s">
        <v>81</v>
      </c>
      <c r="AV204" s="13" t="s">
        <v>79</v>
      </c>
      <c r="AW204" s="13" t="s">
        <v>33</v>
      </c>
      <c r="AX204" s="13" t="s">
        <v>71</v>
      </c>
      <c r="AY204" s="159" t="s">
        <v>121</v>
      </c>
    </row>
    <row r="205" spans="2:65" s="12" customFormat="1" ht="10">
      <c r="B205" s="145"/>
      <c r="D205" s="140" t="s">
        <v>212</v>
      </c>
      <c r="E205" s="146" t="s">
        <v>3</v>
      </c>
      <c r="F205" s="147" t="s">
        <v>81</v>
      </c>
      <c r="H205" s="148">
        <v>2</v>
      </c>
      <c r="I205" s="149"/>
      <c r="L205" s="145"/>
      <c r="M205" s="150"/>
      <c r="T205" s="151"/>
      <c r="AT205" s="146" t="s">
        <v>212</v>
      </c>
      <c r="AU205" s="146" t="s">
        <v>81</v>
      </c>
      <c r="AV205" s="12" t="s">
        <v>81</v>
      </c>
      <c r="AW205" s="12" t="s">
        <v>33</v>
      </c>
      <c r="AX205" s="12" t="s">
        <v>79</v>
      </c>
      <c r="AY205" s="146" t="s">
        <v>121</v>
      </c>
    </row>
    <row r="206" spans="2:65" s="1" customFormat="1" ht="21.75" customHeight="1">
      <c r="B206" s="126"/>
      <c r="C206" s="171" t="s">
        <v>395</v>
      </c>
      <c r="D206" s="171" t="s">
        <v>365</v>
      </c>
      <c r="E206" s="172" t="s">
        <v>530</v>
      </c>
      <c r="F206" s="173" t="s">
        <v>531</v>
      </c>
      <c r="G206" s="174" t="s">
        <v>239</v>
      </c>
      <c r="H206" s="175">
        <v>2</v>
      </c>
      <c r="I206" s="176"/>
      <c r="J206" s="177">
        <f>ROUND(I206*H206,2)</f>
        <v>0</v>
      </c>
      <c r="K206" s="173" t="s">
        <v>240</v>
      </c>
      <c r="L206" s="178"/>
      <c r="M206" s="179" t="s">
        <v>3</v>
      </c>
      <c r="N206" s="180" t="s">
        <v>42</v>
      </c>
      <c r="P206" s="136">
        <f>O206*H206</f>
        <v>0</v>
      </c>
      <c r="Q206" s="136">
        <v>6.1000000000000004E-3</v>
      </c>
      <c r="R206" s="136">
        <f>Q206*H206</f>
        <v>1.2200000000000001E-2</v>
      </c>
      <c r="S206" s="136">
        <v>0</v>
      </c>
      <c r="T206" s="137">
        <f>S206*H206</f>
        <v>0</v>
      </c>
      <c r="AR206" s="138" t="s">
        <v>161</v>
      </c>
      <c r="AT206" s="138" t="s">
        <v>365</v>
      </c>
      <c r="AU206" s="138" t="s">
        <v>81</v>
      </c>
      <c r="AY206" s="16" t="s">
        <v>121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79</v>
      </c>
      <c r="BK206" s="139">
        <f>ROUND(I206*H206,2)</f>
        <v>0</v>
      </c>
      <c r="BL206" s="16" t="s">
        <v>141</v>
      </c>
      <c r="BM206" s="138" t="s">
        <v>532</v>
      </c>
    </row>
    <row r="207" spans="2:65" s="1" customFormat="1" ht="10">
      <c r="B207" s="31"/>
      <c r="D207" s="140" t="s">
        <v>130</v>
      </c>
      <c r="F207" s="141" t="s">
        <v>531</v>
      </c>
      <c r="I207" s="142"/>
      <c r="L207" s="31"/>
      <c r="M207" s="143"/>
      <c r="T207" s="52"/>
      <c r="AT207" s="16" t="s">
        <v>130</v>
      </c>
      <c r="AU207" s="16" t="s">
        <v>81</v>
      </c>
    </row>
    <row r="208" spans="2:65" s="12" customFormat="1" ht="10">
      <c r="B208" s="145"/>
      <c r="D208" s="140" t="s">
        <v>212</v>
      </c>
      <c r="E208" s="146" t="s">
        <v>3</v>
      </c>
      <c r="F208" s="147" t="s">
        <v>81</v>
      </c>
      <c r="H208" s="148">
        <v>2</v>
      </c>
      <c r="I208" s="149"/>
      <c r="L208" s="145"/>
      <c r="M208" s="150"/>
      <c r="T208" s="151"/>
      <c r="AT208" s="146" t="s">
        <v>212</v>
      </c>
      <c r="AU208" s="146" t="s">
        <v>81</v>
      </c>
      <c r="AV208" s="12" t="s">
        <v>81</v>
      </c>
      <c r="AW208" s="12" t="s">
        <v>33</v>
      </c>
      <c r="AX208" s="12" t="s">
        <v>79</v>
      </c>
      <c r="AY208" s="146" t="s">
        <v>121</v>
      </c>
    </row>
    <row r="209" spans="2:65" s="1" customFormat="1" ht="16.5" customHeight="1">
      <c r="B209" s="126"/>
      <c r="C209" s="171" t="s">
        <v>402</v>
      </c>
      <c r="D209" s="171" t="s">
        <v>365</v>
      </c>
      <c r="E209" s="172" t="s">
        <v>534</v>
      </c>
      <c r="F209" s="173" t="s">
        <v>535</v>
      </c>
      <c r="G209" s="174" t="s">
        <v>239</v>
      </c>
      <c r="H209" s="175">
        <v>2</v>
      </c>
      <c r="I209" s="176"/>
      <c r="J209" s="177">
        <f>ROUND(I209*H209,2)</f>
        <v>0</v>
      </c>
      <c r="K209" s="173" t="s">
        <v>240</v>
      </c>
      <c r="L209" s="178"/>
      <c r="M209" s="179" t="s">
        <v>3</v>
      </c>
      <c r="N209" s="180" t="s">
        <v>42</v>
      </c>
      <c r="P209" s="136">
        <f>O209*H209</f>
        <v>0</v>
      </c>
      <c r="Q209" s="136">
        <v>1E-4</v>
      </c>
      <c r="R209" s="136">
        <f>Q209*H209</f>
        <v>2.0000000000000001E-4</v>
      </c>
      <c r="S209" s="136">
        <v>0</v>
      </c>
      <c r="T209" s="137">
        <f>S209*H209</f>
        <v>0</v>
      </c>
      <c r="AR209" s="138" t="s">
        <v>161</v>
      </c>
      <c r="AT209" s="138" t="s">
        <v>365</v>
      </c>
      <c r="AU209" s="138" t="s">
        <v>81</v>
      </c>
      <c r="AY209" s="16" t="s">
        <v>121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79</v>
      </c>
      <c r="BK209" s="139">
        <f>ROUND(I209*H209,2)</f>
        <v>0</v>
      </c>
      <c r="BL209" s="16" t="s">
        <v>141</v>
      </c>
      <c r="BM209" s="138" t="s">
        <v>536</v>
      </c>
    </row>
    <row r="210" spans="2:65" s="1" customFormat="1" ht="10">
      <c r="B210" s="31"/>
      <c r="D210" s="140" t="s">
        <v>130</v>
      </c>
      <c r="F210" s="141" t="s">
        <v>535</v>
      </c>
      <c r="I210" s="142"/>
      <c r="L210" s="31"/>
      <c r="M210" s="143"/>
      <c r="T210" s="52"/>
      <c r="AT210" s="16" t="s">
        <v>130</v>
      </c>
      <c r="AU210" s="16" t="s">
        <v>81</v>
      </c>
    </row>
    <row r="211" spans="2:65" s="12" customFormat="1" ht="10">
      <c r="B211" s="145"/>
      <c r="D211" s="140" t="s">
        <v>212</v>
      </c>
      <c r="E211" s="146" t="s">
        <v>3</v>
      </c>
      <c r="F211" s="147" t="s">
        <v>81</v>
      </c>
      <c r="H211" s="148">
        <v>2</v>
      </c>
      <c r="I211" s="149"/>
      <c r="L211" s="145"/>
      <c r="M211" s="150"/>
      <c r="T211" s="151"/>
      <c r="AT211" s="146" t="s">
        <v>212</v>
      </c>
      <c r="AU211" s="146" t="s">
        <v>81</v>
      </c>
      <c r="AV211" s="12" t="s">
        <v>81</v>
      </c>
      <c r="AW211" s="12" t="s">
        <v>33</v>
      </c>
      <c r="AX211" s="12" t="s">
        <v>79</v>
      </c>
      <c r="AY211" s="146" t="s">
        <v>121</v>
      </c>
    </row>
    <row r="212" spans="2:65" s="1" customFormat="1" ht="33" customHeight="1">
      <c r="B212" s="126"/>
      <c r="C212" s="127" t="s">
        <v>411</v>
      </c>
      <c r="D212" s="127" t="s">
        <v>124</v>
      </c>
      <c r="E212" s="128" t="s">
        <v>538</v>
      </c>
      <c r="F212" s="129" t="s">
        <v>539</v>
      </c>
      <c r="G212" s="130" t="s">
        <v>296</v>
      </c>
      <c r="H212" s="131">
        <v>308</v>
      </c>
      <c r="I212" s="132"/>
      <c r="J212" s="133">
        <f>ROUND(I212*H212,2)</f>
        <v>0</v>
      </c>
      <c r="K212" s="129" t="s">
        <v>240</v>
      </c>
      <c r="L212" s="31"/>
      <c r="M212" s="134" t="s">
        <v>3</v>
      </c>
      <c r="N212" s="135" t="s">
        <v>42</v>
      </c>
      <c r="P212" s="136">
        <f>O212*H212</f>
        <v>0</v>
      </c>
      <c r="Q212" s="136">
        <v>0.15540000000000001</v>
      </c>
      <c r="R212" s="136">
        <f>Q212*H212</f>
        <v>47.863200000000006</v>
      </c>
      <c r="S212" s="136">
        <v>0</v>
      </c>
      <c r="T212" s="137">
        <f>S212*H212</f>
        <v>0</v>
      </c>
      <c r="AR212" s="138" t="s">
        <v>141</v>
      </c>
      <c r="AT212" s="138" t="s">
        <v>124</v>
      </c>
      <c r="AU212" s="138" t="s">
        <v>81</v>
      </c>
      <c r="AY212" s="16" t="s">
        <v>121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79</v>
      </c>
      <c r="BK212" s="139">
        <f>ROUND(I212*H212,2)</f>
        <v>0</v>
      </c>
      <c r="BL212" s="16" t="s">
        <v>141</v>
      </c>
      <c r="BM212" s="138" t="s">
        <v>540</v>
      </c>
    </row>
    <row r="213" spans="2:65" s="1" customFormat="1" ht="27">
      <c r="B213" s="31"/>
      <c r="D213" s="140" t="s">
        <v>130</v>
      </c>
      <c r="F213" s="141" t="s">
        <v>541</v>
      </c>
      <c r="I213" s="142"/>
      <c r="L213" s="31"/>
      <c r="M213" s="143"/>
      <c r="T213" s="52"/>
      <c r="AT213" s="16" t="s">
        <v>130</v>
      </c>
      <c r="AU213" s="16" t="s">
        <v>81</v>
      </c>
    </row>
    <row r="214" spans="2:65" s="1" customFormat="1" ht="10">
      <c r="B214" s="31"/>
      <c r="D214" s="156" t="s">
        <v>243</v>
      </c>
      <c r="F214" s="157" t="s">
        <v>542</v>
      </c>
      <c r="I214" s="142"/>
      <c r="L214" s="31"/>
      <c r="M214" s="143"/>
      <c r="T214" s="52"/>
      <c r="AT214" s="16" t="s">
        <v>243</v>
      </c>
      <c r="AU214" s="16" t="s">
        <v>81</v>
      </c>
    </row>
    <row r="215" spans="2:65" s="12" customFormat="1" ht="10">
      <c r="B215" s="145"/>
      <c r="D215" s="140" t="s">
        <v>212</v>
      </c>
      <c r="E215" s="146" t="s">
        <v>3</v>
      </c>
      <c r="F215" s="147" t="s">
        <v>688</v>
      </c>
      <c r="H215" s="148">
        <v>308</v>
      </c>
      <c r="I215" s="149"/>
      <c r="L215" s="145"/>
      <c r="M215" s="150"/>
      <c r="T215" s="151"/>
      <c r="AT215" s="146" t="s">
        <v>212</v>
      </c>
      <c r="AU215" s="146" t="s">
        <v>81</v>
      </c>
      <c r="AV215" s="12" t="s">
        <v>81</v>
      </c>
      <c r="AW215" s="12" t="s">
        <v>33</v>
      </c>
      <c r="AX215" s="12" t="s">
        <v>79</v>
      </c>
      <c r="AY215" s="146" t="s">
        <v>121</v>
      </c>
    </row>
    <row r="216" spans="2:65" s="13" customFormat="1" ht="10">
      <c r="B216" s="158"/>
      <c r="D216" s="140" t="s">
        <v>212</v>
      </c>
      <c r="E216" s="159" t="s">
        <v>3</v>
      </c>
      <c r="F216" s="160" t="s">
        <v>544</v>
      </c>
      <c r="H216" s="159" t="s">
        <v>3</v>
      </c>
      <c r="I216" s="161"/>
      <c r="L216" s="158"/>
      <c r="M216" s="162"/>
      <c r="T216" s="163"/>
      <c r="AT216" s="159" t="s">
        <v>212</v>
      </c>
      <c r="AU216" s="159" t="s">
        <v>81</v>
      </c>
      <c r="AV216" s="13" t="s">
        <v>79</v>
      </c>
      <c r="AW216" s="13" t="s">
        <v>33</v>
      </c>
      <c r="AX216" s="13" t="s">
        <v>71</v>
      </c>
      <c r="AY216" s="159" t="s">
        <v>121</v>
      </c>
    </row>
    <row r="217" spans="2:65" s="1" customFormat="1" ht="16.5" customHeight="1">
      <c r="B217" s="126"/>
      <c r="C217" s="171" t="s">
        <v>418</v>
      </c>
      <c r="D217" s="171" t="s">
        <v>365</v>
      </c>
      <c r="E217" s="172" t="s">
        <v>546</v>
      </c>
      <c r="F217" s="173" t="s">
        <v>547</v>
      </c>
      <c r="G217" s="174" t="s">
        <v>296</v>
      </c>
      <c r="H217" s="175">
        <v>308</v>
      </c>
      <c r="I217" s="176"/>
      <c r="J217" s="177">
        <f>ROUND(I217*H217,2)</f>
        <v>0</v>
      </c>
      <c r="K217" s="173" t="s">
        <v>240</v>
      </c>
      <c r="L217" s="178"/>
      <c r="M217" s="179" t="s">
        <v>3</v>
      </c>
      <c r="N217" s="180" t="s">
        <v>42</v>
      </c>
      <c r="P217" s="136">
        <f>O217*H217</f>
        <v>0</v>
      </c>
      <c r="Q217" s="136">
        <v>4.4999999999999998E-2</v>
      </c>
      <c r="R217" s="136">
        <f>Q217*H217</f>
        <v>13.86</v>
      </c>
      <c r="S217" s="136">
        <v>0</v>
      </c>
      <c r="T217" s="137">
        <f>S217*H217</f>
        <v>0</v>
      </c>
      <c r="AR217" s="138" t="s">
        <v>161</v>
      </c>
      <c r="AT217" s="138" t="s">
        <v>365</v>
      </c>
      <c r="AU217" s="138" t="s">
        <v>81</v>
      </c>
      <c r="AY217" s="16" t="s">
        <v>121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79</v>
      </c>
      <c r="BK217" s="139">
        <f>ROUND(I217*H217,2)</f>
        <v>0</v>
      </c>
      <c r="BL217" s="16" t="s">
        <v>141</v>
      </c>
      <c r="BM217" s="138" t="s">
        <v>548</v>
      </c>
    </row>
    <row r="218" spans="2:65" s="1" customFormat="1" ht="10">
      <c r="B218" s="31"/>
      <c r="D218" s="140" t="s">
        <v>130</v>
      </c>
      <c r="F218" s="141" t="s">
        <v>547</v>
      </c>
      <c r="I218" s="142"/>
      <c r="L218" s="31"/>
      <c r="M218" s="143"/>
      <c r="T218" s="52"/>
      <c r="AT218" s="16" t="s">
        <v>130</v>
      </c>
      <c r="AU218" s="16" t="s">
        <v>81</v>
      </c>
    </row>
    <row r="219" spans="2:65" s="12" customFormat="1" ht="10">
      <c r="B219" s="145"/>
      <c r="D219" s="140" t="s">
        <v>212</v>
      </c>
      <c r="E219" s="146" t="s">
        <v>3</v>
      </c>
      <c r="F219" s="147" t="s">
        <v>688</v>
      </c>
      <c r="H219" s="148">
        <v>308</v>
      </c>
      <c r="I219" s="149"/>
      <c r="L219" s="145"/>
      <c r="M219" s="150"/>
      <c r="T219" s="151"/>
      <c r="AT219" s="146" t="s">
        <v>212</v>
      </c>
      <c r="AU219" s="146" t="s">
        <v>81</v>
      </c>
      <c r="AV219" s="12" t="s">
        <v>81</v>
      </c>
      <c r="AW219" s="12" t="s">
        <v>33</v>
      </c>
      <c r="AX219" s="12" t="s">
        <v>79</v>
      </c>
      <c r="AY219" s="146" t="s">
        <v>121</v>
      </c>
    </row>
    <row r="220" spans="2:65" s="13" customFormat="1" ht="10">
      <c r="B220" s="158"/>
      <c r="D220" s="140" t="s">
        <v>212</v>
      </c>
      <c r="E220" s="159" t="s">
        <v>3</v>
      </c>
      <c r="F220" s="160" t="s">
        <v>544</v>
      </c>
      <c r="H220" s="159" t="s">
        <v>3</v>
      </c>
      <c r="I220" s="161"/>
      <c r="L220" s="158"/>
      <c r="M220" s="162"/>
      <c r="T220" s="163"/>
      <c r="AT220" s="159" t="s">
        <v>212</v>
      </c>
      <c r="AU220" s="159" t="s">
        <v>81</v>
      </c>
      <c r="AV220" s="13" t="s">
        <v>79</v>
      </c>
      <c r="AW220" s="13" t="s">
        <v>33</v>
      </c>
      <c r="AX220" s="13" t="s">
        <v>71</v>
      </c>
      <c r="AY220" s="159" t="s">
        <v>121</v>
      </c>
    </row>
    <row r="221" spans="2:65" s="1" customFormat="1" ht="24.15" customHeight="1">
      <c r="B221" s="126"/>
      <c r="C221" s="127" t="s">
        <v>425</v>
      </c>
      <c r="D221" s="127" t="s">
        <v>124</v>
      </c>
      <c r="E221" s="128" t="s">
        <v>565</v>
      </c>
      <c r="F221" s="129" t="s">
        <v>566</v>
      </c>
      <c r="G221" s="130" t="s">
        <v>277</v>
      </c>
      <c r="H221" s="131">
        <v>552.00199999999995</v>
      </c>
      <c r="I221" s="132"/>
      <c r="J221" s="133">
        <f>ROUND(I221*H221,2)</f>
        <v>0</v>
      </c>
      <c r="K221" s="129" t="s">
        <v>240</v>
      </c>
      <c r="L221" s="31"/>
      <c r="M221" s="134" t="s">
        <v>3</v>
      </c>
      <c r="N221" s="135" t="s">
        <v>42</v>
      </c>
      <c r="P221" s="136">
        <f>O221*H221</f>
        <v>0</v>
      </c>
      <c r="Q221" s="136">
        <v>6.8999999999999997E-4</v>
      </c>
      <c r="R221" s="136">
        <f>Q221*H221</f>
        <v>0.38088137999999994</v>
      </c>
      <c r="S221" s="136">
        <v>0</v>
      </c>
      <c r="T221" s="137">
        <f>S221*H221</f>
        <v>0</v>
      </c>
      <c r="AR221" s="138" t="s">
        <v>141</v>
      </c>
      <c r="AT221" s="138" t="s">
        <v>124</v>
      </c>
      <c r="AU221" s="138" t="s">
        <v>81</v>
      </c>
      <c r="AY221" s="16" t="s">
        <v>121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79</v>
      </c>
      <c r="BK221" s="139">
        <f>ROUND(I221*H221,2)</f>
        <v>0</v>
      </c>
      <c r="BL221" s="16" t="s">
        <v>141</v>
      </c>
      <c r="BM221" s="138" t="s">
        <v>567</v>
      </c>
    </row>
    <row r="222" spans="2:65" s="1" customFormat="1" ht="18">
      <c r="B222" s="31"/>
      <c r="D222" s="140" t="s">
        <v>130</v>
      </c>
      <c r="F222" s="141" t="s">
        <v>568</v>
      </c>
      <c r="I222" s="142"/>
      <c r="L222" s="31"/>
      <c r="M222" s="143"/>
      <c r="T222" s="52"/>
      <c r="AT222" s="16" t="s">
        <v>130</v>
      </c>
      <c r="AU222" s="16" t="s">
        <v>81</v>
      </c>
    </row>
    <row r="223" spans="2:65" s="1" customFormat="1" ht="10">
      <c r="B223" s="31"/>
      <c r="D223" s="156" t="s">
        <v>243</v>
      </c>
      <c r="F223" s="157" t="s">
        <v>569</v>
      </c>
      <c r="I223" s="142"/>
      <c r="L223" s="31"/>
      <c r="M223" s="143"/>
      <c r="T223" s="52"/>
      <c r="AT223" s="16" t="s">
        <v>243</v>
      </c>
      <c r="AU223" s="16" t="s">
        <v>81</v>
      </c>
    </row>
    <row r="224" spans="2:65" s="12" customFormat="1" ht="10">
      <c r="B224" s="145"/>
      <c r="D224" s="140" t="s">
        <v>212</v>
      </c>
      <c r="E224" s="146" t="s">
        <v>3</v>
      </c>
      <c r="F224" s="147" t="s">
        <v>712</v>
      </c>
      <c r="H224" s="148">
        <v>552.00199999999995</v>
      </c>
      <c r="I224" s="149"/>
      <c r="L224" s="145"/>
      <c r="M224" s="150"/>
      <c r="T224" s="151"/>
      <c r="AT224" s="146" t="s">
        <v>212</v>
      </c>
      <c r="AU224" s="146" t="s">
        <v>81</v>
      </c>
      <c r="AV224" s="12" t="s">
        <v>81</v>
      </c>
      <c r="AW224" s="12" t="s">
        <v>33</v>
      </c>
      <c r="AX224" s="12" t="s">
        <v>79</v>
      </c>
      <c r="AY224" s="146" t="s">
        <v>121</v>
      </c>
    </row>
    <row r="225" spans="2:65" s="13" customFormat="1" ht="10">
      <c r="B225" s="158"/>
      <c r="D225" s="140" t="s">
        <v>212</v>
      </c>
      <c r="E225" s="159" t="s">
        <v>3</v>
      </c>
      <c r="F225" s="160" t="s">
        <v>571</v>
      </c>
      <c r="H225" s="159" t="s">
        <v>3</v>
      </c>
      <c r="I225" s="161"/>
      <c r="L225" s="158"/>
      <c r="M225" s="162"/>
      <c r="T225" s="163"/>
      <c r="AT225" s="159" t="s">
        <v>212</v>
      </c>
      <c r="AU225" s="159" t="s">
        <v>81</v>
      </c>
      <c r="AV225" s="13" t="s">
        <v>79</v>
      </c>
      <c r="AW225" s="13" t="s">
        <v>33</v>
      </c>
      <c r="AX225" s="13" t="s">
        <v>71</v>
      </c>
      <c r="AY225" s="159" t="s">
        <v>121</v>
      </c>
    </row>
    <row r="226" spans="2:65" s="1" customFormat="1" ht="24.15" customHeight="1">
      <c r="B226" s="126"/>
      <c r="C226" s="127" t="s">
        <v>435</v>
      </c>
      <c r="D226" s="127" t="s">
        <v>124</v>
      </c>
      <c r="E226" s="128" t="s">
        <v>573</v>
      </c>
      <c r="F226" s="129" t="s">
        <v>574</v>
      </c>
      <c r="G226" s="130" t="s">
        <v>277</v>
      </c>
      <c r="H226" s="131">
        <v>10000</v>
      </c>
      <c r="I226" s="132"/>
      <c r="J226" s="133">
        <f>ROUND(I226*H226,2)</f>
        <v>0</v>
      </c>
      <c r="K226" s="129" t="s">
        <v>240</v>
      </c>
      <c r="L226" s="31"/>
      <c r="M226" s="134" t="s">
        <v>3</v>
      </c>
      <c r="N226" s="135" t="s">
        <v>42</v>
      </c>
      <c r="P226" s="136">
        <f>O226*H226</f>
        <v>0</v>
      </c>
      <c r="Q226" s="136">
        <v>0</v>
      </c>
      <c r="R226" s="136">
        <f>Q226*H226</f>
        <v>0</v>
      </c>
      <c r="S226" s="136">
        <v>0.02</v>
      </c>
      <c r="T226" s="137">
        <f>S226*H226</f>
        <v>200</v>
      </c>
      <c r="AR226" s="138" t="s">
        <v>141</v>
      </c>
      <c r="AT226" s="138" t="s">
        <v>124</v>
      </c>
      <c r="AU226" s="138" t="s">
        <v>81</v>
      </c>
      <c r="AY226" s="16" t="s">
        <v>121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79</v>
      </c>
      <c r="BK226" s="139">
        <f>ROUND(I226*H226,2)</f>
        <v>0</v>
      </c>
      <c r="BL226" s="16" t="s">
        <v>141</v>
      </c>
      <c r="BM226" s="138" t="s">
        <v>575</v>
      </c>
    </row>
    <row r="227" spans="2:65" s="1" customFormat="1" ht="36">
      <c r="B227" s="31"/>
      <c r="D227" s="140" t="s">
        <v>130</v>
      </c>
      <c r="F227" s="141" t="s">
        <v>576</v>
      </c>
      <c r="I227" s="142"/>
      <c r="L227" s="31"/>
      <c r="M227" s="143"/>
      <c r="T227" s="52"/>
      <c r="AT227" s="16" t="s">
        <v>130</v>
      </c>
      <c r="AU227" s="16" t="s">
        <v>81</v>
      </c>
    </row>
    <row r="228" spans="2:65" s="1" customFormat="1" ht="10">
      <c r="B228" s="31"/>
      <c r="D228" s="156" t="s">
        <v>243</v>
      </c>
      <c r="F228" s="157" t="s">
        <v>577</v>
      </c>
      <c r="I228" s="142"/>
      <c r="L228" s="31"/>
      <c r="M228" s="143"/>
      <c r="T228" s="52"/>
      <c r="AT228" s="16" t="s">
        <v>243</v>
      </c>
      <c r="AU228" s="16" t="s">
        <v>81</v>
      </c>
    </row>
    <row r="229" spans="2:65" s="1" customFormat="1" ht="18">
      <c r="B229" s="31"/>
      <c r="D229" s="140" t="s">
        <v>184</v>
      </c>
      <c r="F229" s="144" t="s">
        <v>578</v>
      </c>
      <c r="I229" s="142"/>
      <c r="L229" s="31"/>
      <c r="M229" s="143"/>
      <c r="T229" s="52"/>
      <c r="AT229" s="16" t="s">
        <v>184</v>
      </c>
      <c r="AU229" s="16" t="s">
        <v>81</v>
      </c>
    </row>
    <row r="230" spans="2:65" s="12" customFormat="1" ht="10">
      <c r="B230" s="145"/>
      <c r="D230" s="140" t="s">
        <v>212</v>
      </c>
      <c r="E230" s="146" t="s">
        <v>3</v>
      </c>
      <c r="F230" s="147" t="s">
        <v>713</v>
      </c>
      <c r="H230" s="148">
        <v>10000</v>
      </c>
      <c r="I230" s="149"/>
      <c r="L230" s="145"/>
      <c r="M230" s="150"/>
      <c r="T230" s="151"/>
      <c r="AT230" s="146" t="s">
        <v>212</v>
      </c>
      <c r="AU230" s="146" t="s">
        <v>81</v>
      </c>
      <c r="AV230" s="12" t="s">
        <v>81</v>
      </c>
      <c r="AW230" s="12" t="s">
        <v>33</v>
      </c>
      <c r="AX230" s="12" t="s">
        <v>79</v>
      </c>
      <c r="AY230" s="146" t="s">
        <v>121</v>
      </c>
    </row>
    <row r="231" spans="2:65" s="1" customFormat="1" ht="24.15" customHeight="1">
      <c r="B231" s="126"/>
      <c r="C231" s="127" t="s">
        <v>442</v>
      </c>
      <c r="D231" s="127" t="s">
        <v>124</v>
      </c>
      <c r="E231" s="128" t="s">
        <v>581</v>
      </c>
      <c r="F231" s="129" t="s">
        <v>582</v>
      </c>
      <c r="G231" s="130" t="s">
        <v>296</v>
      </c>
      <c r="H231" s="131">
        <v>120</v>
      </c>
      <c r="I231" s="132"/>
      <c r="J231" s="133">
        <f>ROUND(I231*H231,2)</f>
        <v>0</v>
      </c>
      <c r="K231" s="129" t="s">
        <v>240</v>
      </c>
      <c r="L231" s="31"/>
      <c r="M231" s="134" t="s">
        <v>3</v>
      </c>
      <c r="N231" s="135" t="s">
        <v>42</v>
      </c>
      <c r="P231" s="136">
        <f>O231*H231</f>
        <v>0</v>
      </c>
      <c r="Q231" s="136">
        <v>1.863E-6</v>
      </c>
      <c r="R231" s="136">
        <f>Q231*H231</f>
        <v>2.2356000000000001E-4</v>
      </c>
      <c r="S231" s="136">
        <v>0</v>
      </c>
      <c r="T231" s="137">
        <f>S231*H231</f>
        <v>0</v>
      </c>
      <c r="AR231" s="138" t="s">
        <v>141</v>
      </c>
      <c r="AT231" s="138" t="s">
        <v>124</v>
      </c>
      <c r="AU231" s="138" t="s">
        <v>81</v>
      </c>
      <c r="AY231" s="16" t="s">
        <v>121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79</v>
      </c>
      <c r="BK231" s="139">
        <f>ROUND(I231*H231,2)</f>
        <v>0</v>
      </c>
      <c r="BL231" s="16" t="s">
        <v>141</v>
      </c>
      <c r="BM231" s="138" t="s">
        <v>583</v>
      </c>
    </row>
    <row r="232" spans="2:65" s="1" customFormat="1" ht="18">
      <c r="B232" s="31"/>
      <c r="D232" s="140" t="s">
        <v>130</v>
      </c>
      <c r="F232" s="141" t="s">
        <v>584</v>
      </c>
      <c r="I232" s="142"/>
      <c r="L232" s="31"/>
      <c r="M232" s="143"/>
      <c r="T232" s="52"/>
      <c r="AT232" s="16" t="s">
        <v>130</v>
      </c>
      <c r="AU232" s="16" t="s">
        <v>81</v>
      </c>
    </row>
    <row r="233" spans="2:65" s="1" customFormat="1" ht="10">
      <c r="B233" s="31"/>
      <c r="D233" s="156" t="s">
        <v>243</v>
      </c>
      <c r="F233" s="157" t="s">
        <v>585</v>
      </c>
      <c r="I233" s="142"/>
      <c r="L233" s="31"/>
      <c r="M233" s="143"/>
      <c r="T233" s="52"/>
      <c r="AT233" s="16" t="s">
        <v>243</v>
      </c>
      <c r="AU233" s="16" t="s">
        <v>81</v>
      </c>
    </row>
    <row r="234" spans="2:65" s="1" customFormat="1" ht="18">
      <c r="B234" s="31"/>
      <c r="D234" s="140" t="s">
        <v>184</v>
      </c>
      <c r="F234" s="144" t="s">
        <v>586</v>
      </c>
      <c r="I234" s="142"/>
      <c r="L234" s="31"/>
      <c r="M234" s="143"/>
      <c r="T234" s="52"/>
      <c r="AT234" s="16" t="s">
        <v>184</v>
      </c>
      <c r="AU234" s="16" t="s">
        <v>81</v>
      </c>
    </row>
    <row r="235" spans="2:65" s="12" customFormat="1" ht="10">
      <c r="B235" s="145"/>
      <c r="D235" s="140" t="s">
        <v>212</v>
      </c>
      <c r="E235" s="146" t="s">
        <v>3</v>
      </c>
      <c r="F235" s="147" t="s">
        <v>714</v>
      </c>
      <c r="H235" s="148">
        <v>120</v>
      </c>
      <c r="I235" s="149"/>
      <c r="L235" s="145"/>
      <c r="M235" s="150"/>
      <c r="T235" s="151"/>
      <c r="AT235" s="146" t="s">
        <v>212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121</v>
      </c>
    </row>
    <row r="236" spans="2:65" s="1" customFormat="1" ht="24.15" customHeight="1">
      <c r="B236" s="126"/>
      <c r="C236" s="127" t="s">
        <v>449</v>
      </c>
      <c r="D236" s="127" t="s">
        <v>124</v>
      </c>
      <c r="E236" s="128" t="s">
        <v>589</v>
      </c>
      <c r="F236" s="129" t="s">
        <v>590</v>
      </c>
      <c r="G236" s="130" t="s">
        <v>296</v>
      </c>
      <c r="H236" s="131">
        <v>120</v>
      </c>
      <c r="I236" s="132"/>
      <c r="J236" s="133">
        <f>ROUND(I236*H236,2)</f>
        <v>0</v>
      </c>
      <c r="K236" s="129" t="s">
        <v>240</v>
      </c>
      <c r="L236" s="31"/>
      <c r="M236" s="134" t="s">
        <v>3</v>
      </c>
      <c r="N236" s="135" t="s">
        <v>42</v>
      </c>
      <c r="P236" s="136">
        <f>O236*H236</f>
        <v>0</v>
      </c>
      <c r="Q236" s="136">
        <v>1.132E-4</v>
      </c>
      <c r="R236" s="136">
        <f>Q236*H236</f>
        <v>1.3584000000000001E-2</v>
      </c>
      <c r="S236" s="136">
        <v>0</v>
      </c>
      <c r="T236" s="137">
        <f>S236*H236</f>
        <v>0</v>
      </c>
      <c r="AR236" s="138" t="s">
        <v>141</v>
      </c>
      <c r="AT236" s="138" t="s">
        <v>124</v>
      </c>
      <c r="AU236" s="138" t="s">
        <v>81</v>
      </c>
      <c r="AY236" s="16" t="s">
        <v>121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79</v>
      </c>
      <c r="BK236" s="139">
        <f>ROUND(I236*H236,2)</f>
        <v>0</v>
      </c>
      <c r="BL236" s="16" t="s">
        <v>141</v>
      </c>
      <c r="BM236" s="138" t="s">
        <v>591</v>
      </c>
    </row>
    <row r="237" spans="2:65" s="1" customFormat="1" ht="27">
      <c r="B237" s="31"/>
      <c r="D237" s="140" t="s">
        <v>130</v>
      </c>
      <c r="F237" s="141" t="s">
        <v>592</v>
      </c>
      <c r="I237" s="142"/>
      <c r="L237" s="31"/>
      <c r="M237" s="143"/>
      <c r="T237" s="52"/>
      <c r="AT237" s="16" t="s">
        <v>130</v>
      </c>
      <c r="AU237" s="16" t="s">
        <v>81</v>
      </c>
    </row>
    <row r="238" spans="2:65" s="1" customFormat="1" ht="10">
      <c r="B238" s="31"/>
      <c r="D238" s="156" t="s">
        <v>243</v>
      </c>
      <c r="F238" s="157" t="s">
        <v>593</v>
      </c>
      <c r="I238" s="142"/>
      <c r="L238" s="31"/>
      <c r="M238" s="143"/>
      <c r="T238" s="52"/>
      <c r="AT238" s="16" t="s">
        <v>243</v>
      </c>
      <c r="AU238" s="16" t="s">
        <v>81</v>
      </c>
    </row>
    <row r="239" spans="2:65" s="1" customFormat="1" ht="27">
      <c r="B239" s="31"/>
      <c r="D239" s="140" t="s">
        <v>184</v>
      </c>
      <c r="F239" s="144" t="s">
        <v>594</v>
      </c>
      <c r="I239" s="142"/>
      <c r="L239" s="31"/>
      <c r="M239" s="143"/>
      <c r="T239" s="52"/>
      <c r="AT239" s="16" t="s">
        <v>184</v>
      </c>
      <c r="AU239" s="16" t="s">
        <v>81</v>
      </c>
    </row>
    <row r="240" spans="2:65" s="12" customFormat="1" ht="10">
      <c r="B240" s="145"/>
      <c r="D240" s="140" t="s">
        <v>212</v>
      </c>
      <c r="E240" s="146" t="s">
        <v>3</v>
      </c>
      <c r="F240" s="147" t="s">
        <v>714</v>
      </c>
      <c r="H240" s="148">
        <v>120</v>
      </c>
      <c r="I240" s="149"/>
      <c r="L240" s="145"/>
      <c r="M240" s="150"/>
      <c r="T240" s="151"/>
      <c r="AT240" s="146" t="s">
        <v>212</v>
      </c>
      <c r="AU240" s="146" t="s">
        <v>81</v>
      </c>
      <c r="AV240" s="12" t="s">
        <v>81</v>
      </c>
      <c r="AW240" s="12" t="s">
        <v>33</v>
      </c>
      <c r="AX240" s="12" t="s">
        <v>79</v>
      </c>
      <c r="AY240" s="146" t="s">
        <v>121</v>
      </c>
    </row>
    <row r="241" spans="2:65" s="1" customFormat="1" ht="24.15" customHeight="1">
      <c r="B241" s="126"/>
      <c r="C241" s="127" t="s">
        <v>456</v>
      </c>
      <c r="D241" s="127" t="s">
        <v>124</v>
      </c>
      <c r="E241" s="128" t="s">
        <v>595</v>
      </c>
      <c r="F241" s="129" t="s">
        <v>596</v>
      </c>
      <c r="G241" s="130" t="s">
        <v>296</v>
      </c>
      <c r="H241" s="131">
        <v>120</v>
      </c>
      <c r="I241" s="132"/>
      <c r="J241" s="133">
        <f>ROUND(I241*H241,2)</f>
        <v>0</v>
      </c>
      <c r="K241" s="129" t="s">
        <v>240</v>
      </c>
      <c r="L241" s="31"/>
      <c r="M241" s="134" t="s">
        <v>3</v>
      </c>
      <c r="N241" s="135" t="s">
        <v>42</v>
      </c>
      <c r="P241" s="136">
        <f>O241*H241</f>
        <v>0</v>
      </c>
      <c r="Q241" s="136">
        <v>1.6449999999999999E-6</v>
      </c>
      <c r="R241" s="136">
        <f>Q241*H241</f>
        <v>1.974E-4</v>
      </c>
      <c r="S241" s="136">
        <v>0</v>
      </c>
      <c r="T241" s="137">
        <f>S241*H241</f>
        <v>0</v>
      </c>
      <c r="AR241" s="138" t="s">
        <v>141</v>
      </c>
      <c r="AT241" s="138" t="s">
        <v>124</v>
      </c>
      <c r="AU241" s="138" t="s">
        <v>81</v>
      </c>
      <c r="AY241" s="16" t="s">
        <v>121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79</v>
      </c>
      <c r="BK241" s="139">
        <f>ROUND(I241*H241,2)</f>
        <v>0</v>
      </c>
      <c r="BL241" s="16" t="s">
        <v>141</v>
      </c>
      <c r="BM241" s="138" t="s">
        <v>597</v>
      </c>
    </row>
    <row r="242" spans="2:65" s="1" customFormat="1" ht="18">
      <c r="B242" s="31"/>
      <c r="D242" s="140" t="s">
        <v>130</v>
      </c>
      <c r="F242" s="141" t="s">
        <v>598</v>
      </c>
      <c r="I242" s="142"/>
      <c r="L242" s="31"/>
      <c r="M242" s="143"/>
      <c r="T242" s="52"/>
      <c r="AT242" s="16" t="s">
        <v>130</v>
      </c>
      <c r="AU242" s="16" t="s">
        <v>81</v>
      </c>
    </row>
    <row r="243" spans="2:65" s="1" customFormat="1" ht="10">
      <c r="B243" s="31"/>
      <c r="D243" s="156" t="s">
        <v>243</v>
      </c>
      <c r="F243" s="157" t="s">
        <v>599</v>
      </c>
      <c r="I243" s="142"/>
      <c r="L243" s="31"/>
      <c r="M243" s="143"/>
      <c r="T243" s="52"/>
      <c r="AT243" s="16" t="s">
        <v>243</v>
      </c>
      <c r="AU243" s="16" t="s">
        <v>81</v>
      </c>
    </row>
    <row r="244" spans="2:65" s="1" customFormat="1" ht="18">
      <c r="B244" s="31"/>
      <c r="D244" s="140" t="s">
        <v>184</v>
      </c>
      <c r="F244" s="144" t="s">
        <v>600</v>
      </c>
      <c r="I244" s="142"/>
      <c r="L244" s="31"/>
      <c r="M244" s="143"/>
      <c r="T244" s="52"/>
      <c r="AT244" s="16" t="s">
        <v>184</v>
      </c>
      <c r="AU244" s="16" t="s">
        <v>81</v>
      </c>
    </row>
    <row r="245" spans="2:65" s="12" customFormat="1" ht="10">
      <c r="B245" s="145"/>
      <c r="D245" s="140" t="s">
        <v>212</v>
      </c>
      <c r="E245" s="146" t="s">
        <v>3</v>
      </c>
      <c r="F245" s="147" t="s">
        <v>714</v>
      </c>
      <c r="H245" s="148">
        <v>120</v>
      </c>
      <c r="I245" s="149"/>
      <c r="L245" s="145"/>
      <c r="M245" s="150"/>
      <c r="T245" s="151"/>
      <c r="AT245" s="146" t="s">
        <v>212</v>
      </c>
      <c r="AU245" s="146" t="s">
        <v>81</v>
      </c>
      <c r="AV245" s="12" t="s">
        <v>81</v>
      </c>
      <c r="AW245" s="12" t="s">
        <v>33</v>
      </c>
      <c r="AX245" s="12" t="s">
        <v>79</v>
      </c>
      <c r="AY245" s="146" t="s">
        <v>121</v>
      </c>
    </row>
    <row r="246" spans="2:65" s="13" customFormat="1" ht="10">
      <c r="B246" s="158"/>
      <c r="D246" s="140" t="s">
        <v>212</v>
      </c>
      <c r="E246" s="159" t="s">
        <v>3</v>
      </c>
      <c r="F246" s="160" t="s">
        <v>601</v>
      </c>
      <c r="H246" s="159" t="s">
        <v>3</v>
      </c>
      <c r="I246" s="161"/>
      <c r="L246" s="158"/>
      <c r="M246" s="162"/>
      <c r="T246" s="163"/>
      <c r="AT246" s="159" t="s">
        <v>212</v>
      </c>
      <c r="AU246" s="159" t="s">
        <v>81</v>
      </c>
      <c r="AV246" s="13" t="s">
        <v>79</v>
      </c>
      <c r="AW246" s="13" t="s">
        <v>33</v>
      </c>
      <c r="AX246" s="13" t="s">
        <v>71</v>
      </c>
      <c r="AY246" s="159" t="s">
        <v>121</v>
      </c>
    </row>
    <row r="247" spans="2:65" s="11" customFormat="1" ht="22.75" customHeight="1">
      <c r="B247" s="114"/>
      <c r="D247" s="115" t="s">
        <v>70</v>
      </c>
      <c r="E247" s="124" t="s">
        <v>602</v>
      </c>
      <c r="F247" s="124" t="s">
        <v>603</v>
      </c>
      <c r="I247" s="117"/>
      <c r="J247" s="125">
        <f>BK247</f>
        <v>0</v>
      </c>
      <c r="L247" s="114"/>
      <c r="M247" s="119"/>
      <c r="P247" s="120">
        <f>SUM(P248:P250)</f>
        <v>0</v>
      </c>
      <c r="R247" s="120">
        <f>SUM(R248:R250)</f>
        <v>0</v>
      </c>
      <c r="T247" s="121">
        <f>SUM(T248:T250)</f>
        <v>0</v>
      </c>
      <c r="AR247" s="115" t="s">
        <v>79</v>
      </c>
      <c r="AT247" s="122" t="s">
        <v>70</v>
      </c>
      <c r="AU247" s="122" t="s">
        <v>79</v>
      </c>
      <c r="AY247" s="115" t="s">
        <v>121</v>
      </c>
      <c r="BK247" s="123">
        <f>SUM(BK248:BK250)</f>
        <v>0</v>
      </c>
    </row>
    <row r="248" spans="2:65" s="1" customFormat="1" ht="33" customHeight="1">
      <c r="B248" s="126"/>
      <c r="C248" s="127" t="s">
        <v>463</v>
      </c>
      <c r="D248" s="127" t="s">
        <v>124</v>
      </c>
      <c r="E248" s="128" t="s">
        <v>605</v>
      </c>
      <c r="F248" s="129" t="s">
        <v>606</v>
      </c>
      <c r="G248" s="130" t="s">
        <v>368</v>
      </c>
      <c r="H248" s="131">
        <v>742.38199999999995</v>
      </c>
      <c r="I248" s="132"/>
      <c r="J248" s="133">
        <f>ROUND(I248*H248,2)</f>
        <v>0</v>
      </c>
      <c r="K248" s="129" t="s">
        <v>240</v>
      </c>
      <c r="L248" s="31"/>
      <c r="M248" s="134" t="s">
        <v>3</v>
      </c>
      <c r="N248" s="135" t="s">
        <v>42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141</v>
      </c>
      <c r="AT248" s="138" t="s">
        <v>124</v>
      </c>
      <c r="AU248" s="138" t="s">
        <v>81</v>
      </c>
      <c r="AY248" s="16" t="s">
        <v>121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79</v>
      </c>
      <c r="BK248" s="139">
        <f>ROUND(I248*H248,2)</f>
        <v>0</v>
      </c>
      <c r="BL248" s="16" t="s">
        <v>141</v>
      </c>
      <c r="BM248" s="138" t="s">
        <v>607</v>
      </c>
    </row>
    <row r="249" spans="2:65" s="1" customFormat="1" ht="27">
      <c r="B249" s="31"/>
      <c r="D249" s="140" t="s">
        <v>130</v>
      </c>
      <c r="F249" s="141" t="s">
        <v>608</v>
      </c>
      <c r="I249" s="142"/>
      <c r="L249" s="31"/>
      <c r="M249" s="143"/>
      <c r="T249" s="52"/>
      <c r="AT249" s="16" t="s">
        <v>130</v>
      </c>
      <c r="AU249" s="16" t="s">
        <v>81</v>
      </c>
    </row>
    <row r="250" spans="2:65" s="1" customFormat="1" ht="10">
      <c r="B250" s="31"/>
      <c r="D250" s="156" t="s">
        <v>243</v>
      </c>
      <c r="F250" s="157" t="s">
        <v>609</v>
      </c>
      <c r="I250" s="142"/>
      <c r="L250" s="31"/>
      <c r="M250" s="143"/>
      <c r="T250" s="52"/>
      <c r="AT250" s="16" t="s">
        <v>243</v>
      </c>
      <c r="AU250" s="16" t="s">
        <v>81</v>
      </c>
    </row>
    <row r="251" spans="2:65" s="11" customFormat="1" ht="22.75" customHeight="1">
      <c r="B251" s="114"/>
      <c r="D251" s="115" t="s">
        <v>70</v>
      </c>
      <c r="E251" s="124" t="s">
        <v>610</v>
      </c>
      <c r="F251" s="124" t="s">
        <v>611</v>
      </c>
      <c r="I251" s="117"/>
      <c r="J251" s="125">
        <f>BK251</f>
        <v>0</v>
      </c>
      <c r="L251" s="114"/>
      <c r="M251" s="119"/>
      <c r="P251" s="120">
        <f>SUM(P252:P272)</f>
        <v>0</v>
      </c>
      <c r="R251" s="120">
        <f>SUM(R252:R272)</f>
        <v>0</v>
      </c>
      <c r="T251" s="121">
        <f>SUM(T252:T272)</f>
        <v>0</v>
      </c>
      <c r="AR251" s="115" t="s">
        <v>79</v>
      </c>
      <c r="AT251" s="122" t="s">
        <v>70</v>
      </c>
      <c r="AU251" s="122" t="s">
        <v>79</v>
      </c>
      <c r="AY251" s="115" t="s">
        <v>121</v>
      </c>
      <c r="BK251" s="123">
        <f>SUM(BK252:BK272)</f>
        <v>0</v>
      </c>
    </row>
    <row r="252" spans="2:65" s="1" customFormat="1" ht="16.5" customHeight="1">
      <c r="B252" s="126"/>
      <c r="C252" s="127" t="s">
        <v>470</v>
      </c>
      <c r="D252" s="127" t="s">
        <v>124</v>
      </c>
      <c r="E252" s="128" t="s">
        <v>613</v>
      </c>
      <c r="F252" s="129" t="s">
        <v>614</v>
      </c>
      <c r="G252" s="130" t="s">
        <v>368</v>
      </c>
      <c r="H252" s="131">
        <v>757.18700000000001</v>
      </c>
      <c r="I252" s="132"/>
      <c r="J252" s="133">
        <f>ROUND(I252*H252,2)</f>
        <v>0</v>
      </c>
      <c r="K252" s="129" t="s">
        <v>240</v>
      </c>
      <c r="L252" s="31"/>
      <c r="M252" s="134" t="s">
        <v>3</v>
      </c>
      <c r="N252" s="135" t="s">
        <v>42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141</v>
      </c>
      <c r="AT252" s="138" t="s">
        <v>124</v>
      </c>
      <c r="AU252" s="138" t="s">
        <v>81</v>
      </c>
      <c r="AY252" s="16" t="s">
        <v>121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79</v>
      </c>
      <c r="BK252" s="139">
        <f>ROUND(I252*H252,2)</f>
        <v>0</v>
      </c>
      <c r="BL252" s="16" t="s">
        <v>141</v>
      </c>
      <c r="BM252" s="138" t="s">
        <v>615</v>
      </c>
    </row>
    <row r="253" spans="2:65" s="1" customFormat="1" ht="18">
      <c r="B253" s="31"/>
      <c r="D253" s="140" t="s">
        <v>130</v>
      </c>
      <c r="F253" s="141" t="s">
        <v>616</v>
      </c>
      <c r="I253" s="142"/>
      <c r="L253" s="31"/>
      <c r="M253" s="143"/>
      <c r="T253" s="52"/>
      <c r="AT253" s="16" t="s">
        <v>130</v>
      </c>
      <c r="AU253" s="16" t="s">
        <v>81</v>
      </c>
    </row>
    <row r="254" spans="2:65" s="1" customFormat="1" ht="10">
      <c r="B254" s="31"/>
      <c r="D254" s="156" t="s">
        <v>243</v>
      </c>
      <c r="F254" s="157" t="s">
        <v>617</v>
      </c>
      <c r="I254" s="142"/>
      <c r="L254" s="31"/>
      <c r="M254" s="143"/>
      <c r="T254" s="52"/>
      <c r="AT254" s="16" t="s">
        <v>243</v>
      </c>
      <c r="AU254" s="16" t="s">
        <v>81</v>
      </c>
    </row>
    <row r="255" spans="2:65" s="12" customFormat="1" ht="10">
      <c r="B255" s="145"/>
      <c r="D255" s="140" t="s">
        <v>212</v>
      </c>
      <c r="E255" s="146" t="s">
        <v>3</v>
      </c>
      <c r="F255" s="147" t="s">
        <v>715</v>
      </c>
      <c r="H255" s="148">
        <v>757.18700000000001</v>
      </c>
      <c r="I255" s="149"/>
      <c r="L255" s="145"/>
      <c r="M255" s="150"/>
      <c r="T255" s="151"/>
      <c r="AT255" s="146" t="s">
        <v>212</v>
      </c>
      <c r="AU255" s="146" t="s">
        <v>81</v>
      </c>
      <c r="AV255" s="12" t="s">
        <v>81</v>
      </c>
      <c r="AW255" s="12" t="s">
        <v>33</v>
      </c>
      <c r="AX255" s="12" t="s">
        <v>79</v>
      </c>
      <c r="AY255" s="146" t="s">
        <v>121</v>
      </c>
    </row>
    <row r="256" spans="2:65" s="1" customFormat="1" ht="24.15" customHeight="1">
      <c r="B256" s="126"/>
      <c r="C256" s="127" t="s">
        <v>479</v>
      </c>
      <c r="D256" s="127" t="s">
        <v>124</v>
      </c>
      <c r="E256" s="128" t="s">
        <v>620</v>
      </c>
      <c r="F256" s="129" t="s">
        <v>621</v>
      </c>
      <c r="G256" s="130" t="s">
        <v>368</v>
      </c>
      <c r="H256" s="131">
        <v>10600.618</v>
      </c>
      <c r="I256" s="132"/>
      <c r="J256" s="133">
        <f>ROUND(I256*H256,2)</f>
        <v>0</v>
      </c>
      <c r="K256" s="129" t="s">
        <v>240</v>
      </c>
      <c r="L256" s="31"/>
      <c r="M256" s="134" t="s">
        <v>3</v>
      </c>
      <c r="N256" s="135" t="s">
        <v>42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141</v>
      </c>
      <c r="AT256" s="138" t="s">
        <v>124</v>
      </c>
      <c r="AU256" s="138" t="s">
        <v>81</v>
      </c>
      <c r="AY256" s="16" t="s">
        <v>121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79</v>
      </c>
      <c r="BK256" s="139">
        <f>ROUND(I256*H256,2)</f>
        <v>0</v>
      </c>
      <c r="BL256" s="16" t="s">
        <v>141</v>
      </c>
      <c r="BM256" s="138" t="s">
        <v>622</v>
      </c>
    </row>
    <row r="257" spans="2:65" s="1" customFormat="1" ht="27">
      <c r="B257" s="31"/>
      <c r="D257" s="140" t="s">
        <v>130</v>
      </c>
      <c r="F257" s="141" t="s">
        <v>623</v>
      </c>
      <c r="I257" s="142"/>
      <c r="L257" s="31"/>
      <c r="M257" s="143"/>
      <c r="T257" s="52"/>
      <c r="AT257" s="16" t="s">
        <v>130</v>
      </c>
      <c r="AU257" s="16" t="s">
        <v>81</v>
      </c>
    </row>
    <row r="258" spans="2:65" s="1" customFormat="1" ht="10">
      <c r="B258" s="31"/>
      <c r="D258" s="156" t="s">
        <v>243</v>
      </c>
      <c r="F258" s="157" t="s">
        <v>624</v>
      </c>
      <c r="I258" s="142"/>
      <c r="L258" s="31"/>
      <c r="M258" s="143"/>
      <c r="T258" s="52"/>
      <c r="AT258" s="16" t="s">
        <v>243</v>
      </c>
      <c r="AU258" s="16" t="s">
        <v>81</v>
      </c>
    </row>
    <row r="259" spans="2:65" s="12" customFormat="1" ht="10">
      <c r="B259" s="145"/>
      <c r="D259" s="140" t="s">
        <v>212</v>
      </c>
      <c r="E259" s="146" t="s">
        <v>3</v>
      </c>
      <c r="F259" s="147" t="s">
        <v>716</v>
      </c>
      <c r="H259" s="148">
        <v>10600.618</v>
      </c>
      <c r="I259" s="149"/>
      <c r="L259" s="145"/>
      <c r="M259" s="150"/>
      <c r="T259" s="151"/>
      <c r="AT259" s="146" t="s">
        <v>212</v>
      </c>
      <c r="AU259" s="146" t="s">
        <v>81</v>
      </c>
      <c r="AV259" s="12" t="s">
        <v>81</v>
      </c>
      <c r="AW259" s="12" t="s">
        <v>33</v>
      </c>
      <c r="AX259" s="12" t="s">
        <v>79</v>
      </c>
      <c r="AY259" s="146" t="s">
        <v>121</v>
      </c>
    </row>
    <row r="260" spans="2:65" s="1" customFormat="1" ht="24.15" customHeight="1">
      <c r="B260" s="126"/>
      <c r="C260" s="127" t="s">
        <v>487</v>
      </c>
      <c r="D260" s="127" t="s">
        <v>124</v>
      </c>
      <c r="E260" s="128" t="s">
        <v>627</v>
      </c>
      <c r="F260" s="129" t="s">
        <v>628</v>
      </c>
      <c r="G260" s="130" t="s">
        <v>368</v>
      </c>
      <c r="H260" s="131">
        <v>757.18700000000001</v>
      </c>
      <c r="I260" s="132"/>
      <c r="J260" s="133">
        <f>ROUND(I260*H260,2)</f>
        <v>0</v>
      </c>
      <c r="K260" s="129" t="s">
        <v>240</v>
      </c>
      <c r="L260" s="31"/>
      <c r="M260" s="134" t="s">
        <v>3</v>
      </c>
      <c r="N260" s="135" t="s">
        <v>42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141</v>
      </c>
      <c r="AT260" s="138" t="s">
        <v>124</v>
      </c>
      <c r="AU260" s="138" t="s">
        <v>81</v>
      </c>
      <c r="AY260" s="16" t="s">
        <v>121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79</v>
      </c>
      <c r="BK260" s="139">
        <f>ROUND(I260*H260,2)</f>
        <v>0</v>
      </c>
      <c r="BL260" s="16" t="s">
        <v>141</v>
      </c>
      <c r="BM260" s="138" t="s">
        <v>629</v>
      </c>
    </row>
    <row r="261" spans="2:65" s="1" customFormat="1" ht="10">
      <c r="B261" s="31"/>
      <c r="D261" s="140" t="s">
        <v>130</v>
      </c>
      <c r="F261" s="141" t="s">
        <v>630</v>
      </c>
      <c r="I261" s="142"/>
      <c r="L261" s="31"/>
      <c r="M261" s="143"/>
      <c r="T261" s="52"/>
      <c r="AT261" s="16" t="s">
        <v>130</v>
      </c>
      <c r="AU261" s="16" t="s">
        <v>81</v>
      </c>
    </row>
    <row r="262" spans="2:65" s="1" customFormat="1" ht="10">
      <c r="B262" s="31"/>
      <c r="D262" s="156" t="s">
        <v>243</v>
      </c>
      <c r="F262" s="157" t="s">
        <v>631</v>
      </c>
      <c r="I262" s="142"/>
      <c r="L262" s="31"/>
      <c r="M262" s="143"/>
      <c r="T262" s="52"/>
      <c r="AT262" s="16" t="s">
        <v>243</v>
      </c>
      <c r="AU262" s="16" t="s">
        <v>81</v>
      </c>
    </row>
    <row r="263" spans="2:65" s="13" customFormat="1" ht="20">
      <c r="B263" s="158"/>
      <c r="D263" s="140" t="s">
        <v>212</v>
      </c>
      <c r="E263" s="159" t="s">
        <v>3</v>
      </c>
      <c r="F263" s="160" t="s">
        <v>632</v>
      </c>
      <c r="H263" s="159" t="s">
        <v>3</v>
      </c>
      <c r="I263" s="161"/>
      <c r="L263" s="158"/>
      <c r="M263" s="162"/>
      <c r="T263" s="163"/>
      <c r="AT263" s="159" t="s">
        <v>212</v>
      </c>
      <c r="AU263" s="159" t="s">
        <v>81</v>
      </c>
      <c r="AV263" s="13" t="s">
        <v>79</v>
      </c>
      <c r="AW263" s="13" t="s">
        <v>33</v>
      </c>
      <c r="AX263" s="13" t="s">
        <v>71</v>
      </c>
      <c r="AY263" s="159" t="s">
        <v>121</v>
      </c>
    </row>
    <row r="264" spans="2:65" s="12" customFormat="1" ht="10">
      <c r="B264" s="145"/>
      <c r="D264" s="140" t="s">
        <v>212</v>
      </c>
      <c r="E264" s="146" t="s">
        <v>3</v>
      </c>
      <c r="F264" s="147" t="s">
        <v>717</v>
      </c>
      <c r="H264" s="148">
        <v>757.18700000000001</v>
      </c>
      <c r="I264" s="149"/>
      <c r="L264" s="145"/>
      <c r="M264" s="150"/>
      <c r="T264" s="151"/>
      <c r="AT264" s="146" t="s">
        <v>212</v>
      </c>
      <c r="AU264" s="146" t="s">
        <v>81</v>
      </c>
      <c r="AV264" s="12" t="s">
        <v>81</v>
      </c>
      <c r="AW264" s="12" t="s">
        <v>33</v>
      </c>
      <c r="AX264" s="12" t="s">
        <v>79</v>
      </c>
      <c r="AY264" s="146" t="s">
        <v>121</v>
      </c>
    </row>
    <row r="265" spans="2:65" s="1" customFormat="1" ht="44.25" customHeight="1">
      <c r="B265" s="126"/>
      <c r="C265" s="127" t="s">
        <v>493</v>
      </c>
      <c r="D265" s="127" t="s">
        <v>124</v>
      </c>
      <c r="E265" s="128" t="s">
        <v>642</v>
      </c>
      <c r="F265" s="129" t="s">
        <v>643</v>
      </c>
      <c r="G265" s="130" t="s">
        <v>368</v>
      </c>
      <c r="H265" s="131">
        <v>35.42</v>
      </c>
      <c r="I265" s="132"/>
      <c r="J265" s="133">
        <f>ROUND(I265*H265,2)</f>
        <v>0</v>
      </c>
      <c r="K265" s="129" t="s">
        <v>240</v>
      </c>
      <c r="L265" s="31"/>
      <c r="M265" s="134" t="s">
        <v>3</v>
      </c>
      <c r="N265" s="135" t="s">
        <v>42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141</v>
      </c>
      <c r="AT265" s="138" t="s">
        <v>124</v>
      </c>
      <c r="AU265" s="138" t="s">
        <v>81</v>
      </c>
      <c r="AY265" s="16" t="s">
        <v>121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79</v>
      </c>
      <c r="BK265" s="139">
        <f>ROUND(I265*H265,2)</f>
        <v>0</v>
      </c>
      <c r="BL265" s="16" t="s">
        <v>141</v>
      </c>
      <c r="BM265" s="138" t="s">
        <v>644</v>
      </c>
    </row>
    <row r="266" spans="2:65" s="1" customFormat="1" ht="27">
      <c r="B266" s="31"/>
      <c r="D266" s="140" t="s">
        <v>130</v>
      </c>
      <c r="F266" s="141" t="s">
        <v>645</v>
      </c>
      <c r="I266" s="142"/>
      <c r="L266" s="31"/>
      <c r="M266" s="143"/>
      <c r="T266" s="52"/>
      <c r="AT266" s="16" t="s">
        <v>130</v>
      </c>
      <c r="AU266" s="16" t="s">
        <v>81</v>
      </c>
    </row>
    <row r="267" spans="2:65" s="1" customFormat="1" ht="10">
      <c r="B267" s="31"/>
      <c r="D267" s="156" t="s">
        <v>243</v>
      </c>
      <c r="F267" s="157" t="s">
        <v>646</v>
      </c>
      <c r="I267" s="142"/>
      <c r="L267" s="31"/>
      <c r="M267" s="143"/>
      <c r="T267" s="52"/>
      <c r="AT267" s="16" t="s">
        <v>243</v>
      </c>
      <c r="AU267" s="16" t="s">
        <v>81</v>
      </c>
    </row>
    <row r="268" spans="2:65" s="12" customFormat="1" ht="10">
      <c r="B268" s="145"/>
      <c r="D268" s="140" t="s">
        <v>212</v>
      </c>
      <c r="E268" s="146" t="s">
        <v>3</v>
      </c>
      <c r="F268" s="147" t="s">
        <v>718</v>
      </c>
      <c r="H268" s="148">
        <v>35.42</v>
      </c>
      <c r="I268" s="149"/>
      <c r="L268" s="145"/>
      <c r="M268" s="150"/>
      <c r="T268" s="151"/>
      <c r="AT268" s="146" t="s">
        <v>212</v>
      </c>
      <c r="AU268" s="146" t="s">
        <v>81</v>
      </c>
      <c r="AV268" s="12" t="s">
        <v>81</v>
      </c>
      <c r="AW268" s="12" t="s">
        <v>33</v>
      </c>
      <c r="AX268" s="12" t="s">
        <v>79</v>
      </c>
      <c r="AY268" s="146" t="s">
        <v>121</v>
      </c>
    </row>
    <row r="269" spans="2:65" s="1" customFormat="1" ht="44.25" customHeight="1">
      <c r="B269" s="126"/>
      <c r="C269" s="127" t="s">
        <v>499</v>
      </c>
      <c r="D269" s="127" t="s">
        <v>124</v>
      </c>
      <c r="E269" s="128" t="s">
        <v>649</v>
      </c>
      <c r="F269" s="129" t="s">
        <v>650</v>
      </c>
      <c r="G269" s="130" t="s">
        <v>368</v>
      </c>
      <c r="H269" s="131">
        <v>721.76700000000005</v>
      </c>
      <c r="I269" s="132"/>
      <c r="J269" s="133">
        <f>ROUND(I269*H269,2)</f>
        <v>0</v>
      </c>
      <c r="K269" s="129" t="s">
        <v>240</v>
      </c>
      <c r="L269" s="31"/>
      <c r="M269" s="134" t="s">
        <v>3</v>
      </c>
      <c r="N269" s="135" t="s">
        <v>42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141</v>
      </c>
      <c r="AT269" s="138" t="s">
        <v>124</v>
      </c>
      <c r="AU269" s="138" t="s">
        <v>81</v>
      </c>
      <c r="AY269" s="16" t="s">
        <v>121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79</v>
      </c>
      <c r="BK269" s="139">
        <f>ROUND(I269*H269,2)</f>
        <v>0</v>
      </c>
      <c r="BL269" s="16" t="s">
        <v>141</v>
      </c>
      <c r="BM269" s="138" t="s">
        <v>651</v>
      </c>
    </row>
    <row r="270" spans="2:65" s="1" customFormat="1" ht="27">
      <c r="B270" s="31"/>
      <c r="D270" s="140" t="s">
        <v>130</v>
      </c>
      <c r="F270" s="141" t="s">
        <v>652</v>
      </c>
      <c r="I270" s="142"/>
      <c r="L270" s="31"/>
      <c r="M270" s="143"/>
      <c r="T270" s="52"/>
      <c r="AT270" s="16" t="s">
        <v>130</v>
      </c>
      <c r="AU270" s="16" t="s">
        <v>81</v>
      </c>
    </row>
    <row r="271" spans="2:65" s="1" customFormat="1" ht="10">
      <c r="B271" s="31"/>
      <c r="D271" s="156" t="s">
        <v>243</v>
      </c>
      <c r="F271" s="157" t="s">
        <v>653</v>
      </c>
      <c r="I271" s="142"/>
      <c r="L271" s="31"/>
      <c r="M271" s="143"/>
      <c r="T271" s="52"/>
      <c r="AT271" s="16" t="s">
        <v>243</v>
      </c>
      <c r="AU271" s="16" t="s">
        <v>81</v>
      </c>
    </row>
    <row r="272" spans="2:65" s="12" customFormat="1" ht="10">
      <c r="B272" s="145"/>
      <c r="D272" s="140" t="s">
        <v>212</v>
      </c>
      <c r="E272" s="146" t="s">
        <v>3</v>
      </c>
      <c r="F272" s="147" t="s">
        <v>719</v>
      </c>
      <c r="H272" s="148">
        <v>721.76700000000005</v>
      </c>
      <c r="I272" s="149"/>
      <c r="L272" s="145"/>
      <c r="M272" s="181"/>
      <c r="N272" s="182"/>
      <c r="O272" s="182"/>
      <c r="P272" s="182"/>
      <c r="Q272" s="182"/>
      <c r="R272" s="182"/>
      <c r="S272" s="182"/>
      <c r="T272" s="183"/>
      <c r="AT272" s="146" t="s">
        <v>212</v>
      </c>
      <c r="AU272" s="146" t="s">
        <v>81</v>
      </c>
      <c r="AV272" s="12" t="s">
        <v>81</v>
      </c>
      <c r="AW272" s="12" t="s">
        <v>33</v>
      </c>
      <c r="AX272" s="12" t="s">
        <v>79</v>
      </c>
      <c r="AY272" s="146" t="s">
        <v>121</v>
      </c>
    </row>
    <row r="273" spans="2:12" s="1" customFormat="1" ht="7" customHeight="1">
      <c r="B273" s="40"/>
      <c r="C273" s="41"/>
      <c r="D273" s="41"/>
      <c r="E273" s="41"/>
      <c r="F273" s="41"/>
      <c r="G273" s="41"/>
      <c r="H273" s="41"/>
      <c r="I273" s="41"/>
      <c r="J273" s="41"/>
      <c r="K273" s="41"/>
      <c r="L273" s="31"/>
    </row>
  </sheetData>
  <autoFilter ref="C84:K272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300-000000000000}"/>
    <hyperlink ref="F94" r:id="rId2" xr:uid="{00000000-0004-0000-0300-000001000000}"/>
    <hyperlink ref="F98" r:id="rId3" xr:uid="{00000000-0004-0000-0300-000002000000}"/>
    <hyperlink ref="F102" r:id="rId4" xr:uid="{00000000-0004-0000-0300-000003000000}"/>
    <hyperlink ref="F110" r:id="rId5" xr:uid="{00000000-0004-0000-0300-000004000000}"/>
    <hyperlink ref="F115" r:id="rId6" xr:uid="{00000000-0004-0000-0300-000005000000}"/>
    <hyperlink ref="F120" r:id="rId7" xr:uid="{00000000-0004-0000-0300-000006000000}"/>
    <hyperlink ref="F125" r:id="rId8" xr:uid="{00000000-0004-0000-0300-000007000000}"/>
    <hyperlink ref="F153" r:id="rId9" xr:uid="{00000000-0004-0000-0300-000008000000}"/>
    <hyperlink ref="F159" r:id="rId10" xr:uid="{00000000-0004-0000-0300-000009000000}"/>
    <hyperlink ref="F163" r:id="rId11" xr:uid="{00000000-0004-0000-0300-00000A000000}"/>
    <hyperlink ref="F168" r:id="rId12" xr:uid="{00000000-0004-0000-0300-00000B000000}"/>
    <hyperlink ref="F173" r:id="rId13" xr:uid="{00000000-0004-0000-0300-00000C000000}"/>
    <hyperlink ref="F178" r:id="rId14" xr:uid="{00000000-0004-0000-0300-00000D000000}"/>
    <hyperlink ref="F183" r:id="rId15" xr:uid="{00000000-0004-0000-0300-00000E000000}"/>
    <hyperlink ref="F190" r:id="rId16" xr:uid="{00000000-0004-0000-0300-00000F000000}"/>
    <hyperlink ref="F194" r:id="rId17" xr:uid="{00000000-0004-0000-0300-000010000000}"/>
    <hyperlink ref="F214" r:id="rId18" xr:uid="{00000000-0004-0000-0300-000011000000}"/>
    <hyperlink ref="F223" r:id="rId19" xr:uid="{00000000-0004-0000-0300-000012000000}"/>
    <hyperlink ref="F228" r:id="rId20" xr:uid="{00000000-0004-0000-0300-000013000000}"/>
    <hyperlink ref="F233" r:id="rId21" xr:uid="{00000000-0004-0000-0300-000014000000}"/>
    <hyperlink ref="F238" r:id="rId22" xr:uid="{00000000-0004-0000-0300-000015000000}"/>
    <hyperlink ref="F243" r:id="rId23" xr:uid="{00000000-0004-0000-0300-000016000000}"/>
    <hyperlink ref="F250" r:id="rId24" xr:uid="{00000000-0004-0000-0300-000017000000}"/>
    <hyperlink ref="F254" r:id="rId25" xr:uid="{00000000-0004-0000-0300-000018000000}"/>
    <hyperlink ref="F258" r:id="rId26" xr:uid="{00000000-0004-0000-0300-000019000000}"/>
    <hyperlink ref="F262" r:id="rId27" xr:uid="{00000000-0004-0000-0300-00001A000000}"/>
    <hyperlink ref="F267" r:id="rId28" xr:uid="{00000000-0004-0000-0300-00001B000000}"/>
    <hyperlink ref="F271" r:id="rId29" xr:uid="{00000000-0004-0000-0300-00001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1"/>
  <sheetViews>
    <sheetView showGridLines="0" topLeftCell="A199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21" t="s">
        <v>6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5" customHeight="1">
      <c r="B4" s="19"/>
      <c r="D4" s="20" t="s">
        <v>91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222" t="str">
        <f>'Rekapitulace stavby'!K6</f>
        <v>Nymburk – levobřežní cyklostezka s přemostěním Starého Labe</v>
      </c>
      <c r="F7" s="223"/>
      <c r="G7" s="223"/>
      <c r="H7" s="223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184" t="s">
        <v>720</v>
      </c>
      <c r="F9" s="224"/>
      <c r="G9" s="224"/>
      <c r="H9" s="224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>
      <c r="B12" s="31"/>
      <c r="D12" s="26" t="s">
        <v>21</v>
      </c>
      <c r="F12" s="24" t="s">
        <v>223</v>
      </c>
      <c r="I12" s="26" t="s">
        <v>23</v>
      </c>
      <c r="J12" s="48" t="str">
        <f>'Rekapitulace stavby'!AN8</f>
        <v>22. 11. 2022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3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3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205"/>
      <c r="G18" s="205"/>
      <c r="H18" s="205"/>
      <c r="I18" s="26" t="s">
        <v>28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3</v>
      </c>
      <c r="L20" s="31"/>
    </row>
    <row r="21" spans="2:12" s="1" customFormat="1" ht="18" customHeight="1">
      <c r="B21" s="31"/>
      <c r="E21" s="24" t="s">
        <v>32</v>
      </c>
      <c r="I21" s="26" t="s">
        <v>28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5"/>
      <c r="E27" s="210" t="s">
        <v>3</v>
      </c>
      <c r="F27" s="210"/>
      <c r="G27" s="210"/>
      <c r="H27" s="210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37</v>
      </c>
      <c r="J30" s="62">
        <f>ROUND(J85,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" customHeight="1">
      <c r="B33" s="31"/>
      <c r="D33" s="51" t="s">
        <v>41</v>
      </c>
      <c r="E33" s="26" t="s">
        <v>42</v>
      </c>
      <c r="F33" s="87">
        <f>ROUND((SUM(BE85:BE240)),  2)</f>
        <v>0</v>
      </c>
      <c r="I33" s="88">
        <v>0.21</v>
      </c>
      <c r="J33" s="87">
        <f>ROUND(((SUM(BE85:BE240))*I33),  2)</f>
        <v>0</v>
      </c>
      <c r="L33" s="31"/>
    </row>
    <row r="34" spans="2:12" s="1" customFormat="1" ht="14.4" customHeight="1">
      <c r="B34" s="31"/>
      <c r="E34" s="26" t="s">
        <v>43</v>
      </c>
      <c r="F34" s="87">
        <f>ROUND((SUM(BF85:BF240)),  2)</f>
        <v>0</v>
      </c>
      <c r="I34" s="88">
        <v>0.15</v>
      </c>
      <c r="J34" s="87">
        <f>ROUND(((SUM(BF85:BF240))*I34),  2)</f>
        <v>0</v>
      </c>
      <c r="L34" s="31"/>
    </row>
    <row r="35" spans="2:12" s="1" customFormat="1" ht="14.4" hidden="1" customHeight="1">
      <c r="B35" s="31"/>
      <c r="E35" s="26" t="s">
        <v>44</v>
      </c>
      <c r="F35" s="87">
        <f>ROUND((SUM(BG85:BG240)),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45</v>
      </c>
      <c r="F36" s="87">
        <f>ROUND((SUM(BH85:BH240)),  2)</f>
        <v>0</v>
      </c>
      <c r="I36" s="88">
        <v>0.15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46</v>
      </c>
      <c r="F37" s="87">
        <f>ROUND((SUM(BI85:BI240)),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96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22" t="str">
        <f>E7</f>
        <v>Nymburk – levobřežní cyklostezka s přemostěním Starého Labe</v>
      </c>
      <c r="F48" s="223"/>
      <c r="G48" s="223"/>
      <c r="H48" s="223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184" t="str">
        <f>E9</f>
        <v>676/18-1-3 - SO 202 Lávka</v>
      </c>
      <c r="F50" s="224"/>
      <c r="G50" s="224"/>
      <c r="H50" s="224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Nymburk</v>
      </c>
      <c r="I52" s="26" t="s">
        <v>23</v>
      </c>
      <c r="J52" s="48" t="str">
        <f>IF(J12="","",J12)</f>
        <v>22. 11. 2022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25</v>
      </c>
      <c r="F54" s="24" t="str">
        <f>E15</f>
        <v>Město Nymburk</v>
      </c>
      <c r="I54" s="26" t="s">
        <v>31</v>
      </c>
      <c r="J54" s="29" t="str">
        <f>E21</f>
        <v>NDCon s.r.o.</v>
      </c>
      <c r="L54" s="31"/>
    </row>
    <row r="55" spans="2:47" s="1" customFormat="1" ht="15.15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97</v>
      </c>
      <c r="D57" s="89"/>
      <c r="E57" s="89"/>
      <c r="F57" s="89"/>
      <c r="G57" s="89"/>
      <c r="H57" s="89"/>
      <c r="I57" s="89"/>
      <c r="J57" s="96" t="s">
        <v>98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69</v>
      </c>
      <c r="J59" s="62">
        <f>J85</f>
        <v>0</v>
      </c>
      <c r="L59" s="31"/>
      <c r="AU59" s="16" t="s">
        <v>99</v>
      </c>
    </row>
    <row r="60" spans="2:47" s="8" customFormat="1" ht="25" customHeight="1">
      <c r="B60" s="98"/>
      <c r="D60" s="99" t="s">
        <v>224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customHeight="1">
      <c r="B61" s="102"/>
      <c r="D61" s="103" t="s">
        <v>225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customHeight="1">
      <c r="B62" s="102"/>
      <c r="D62" s="103" t="s">
        <v>226</v>
      </c>
      <c r="E62" s="104"/>
      <c r="F62" s="104"/>
      <c r="G62" s="104"/>
      <c r="H62" s="104"/>
      <c r="I62" s="104"/>
      <c r="J62" s="105">
        <f>J120</f>
        <v>0</v>
      </c>
      <c r="L62" s="102"/>
    </row>
    <row r="63" spans="2:47" s="9" customFormat="1" ht="19.899999999999999" customHeight="1">
      <c r="B63" s="102"/>
      <c r="D63" s="103" t="s">
        <v>721</v>
      </c>
      <c r="E63" s="104"/>
      <c r="F63" s="104"/>
      <c r="G63" s="104"/>
      <c r="H63" s="104"/>
      <c r="I63" s="104"/>
      <c r="J63" s="105">
        <f>J160</f>
        <v>0</v>
      </c>
      <c r="L63" s="102"/>
    </row>
    <row r="64" spans="2:47" s="9" customFormat="1" ht="19.899999999999999" customHeight="1">
      <c r="B64" s="102"/>
      <c r="D64" s="103" t="s">
        <v>227</v>
      </c>
      <c r="E64" s="104"/>
      <c r="F64" s="104"/>
      <c r="G64" s="104"/>
      <c r="H64" s="104"/>
      <c r="I64" s="104"/>
      <c r="J64" s="105">
        <f>J227</f>
        <v>0</v>
      </c>
      <c r="L64" s="102"/>
    </row>
    <row r="65" spans="2:12" s="9" customFormat="1" ht="19.899999999999999" customHeight="1">
      <c r="B65" s="102"/>
      <c r="D65" s="103" t="s">
        <v>722</v>
      </c>
      <c r="E65" s="104"/>
      <c r="F65" s="104"/>
      <c r="G65" s="104"/>
      <c r="H65" s="104"/>
      <c r="I65" s="104"/>
      <c r="J65" s="105">
        <f>J233</f>
        <v>0</v>
      </c>
      <c r="L65" s="102"/>
    </row>
    <row r="66" spans="2:12" s="1" customFormat="1" ht="21.75" customHeight="1">
      <c r="B66" s="31"/>
      <c r="L66" s="31"/>
    </row>
    <row r="67" spans="2:12" s="1" customFormat="1" ht="7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7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5" customHeight="1">
      <c r="B72" s="31"/>
      <c r="C72" s="20" t="s">
        <v>105</v>
      </c>
      <c r="L72" s="31"/>
    </row>
    <row r="73" spans="2:12" s="1" customFormat="1" ht="7" customHeight="1">
      <c r="B73" s="31"/>
      <c r="L73" s="31"/>
    </row>
    <row r="74" spans="2:12" s="1" customFormat="1" ht="12" customHeight="1">
      <c r="B74" s="31"/>
      <c r="C74" s="26" t="s">
        <v>17</v>
      </c>
      <c r="L74" s="31"/>
    </row>
    <row r="75" spans="2:12" s="1" customFormat="1" ht="16.5" customHeight="1">
      <c r="B75" s="31"/>
      <c r="E75" s="222" t="str">
        <f>E7</f>
        <v>Nymburk – levobřežní cyklostezka s přemostěním Starého Labe</v>
      </c>
      <c r="F75" s="223"/>
      <c r="G75" s="223"/>
      <c r="H75" s="223"/>
      <c r="L75" s="31"/>
    </row>
    <row r="76" spans="2:12" s="1" customFormat="1" ht="12" customHeight="1">
      <c r="B76" s="31"/>
      <c r="C76" s="26" t="s">
        <v>92</v>
      </c>
      <c r="L76" s="31"/>
    </row>
    <row r="77" spans="2:12" s="1" customFormat="1" ht="16.5" customHeight="1">
      <c r="B77" s="31"/>
      <c r="E77" s="184" t="str">
        <f>E9</f>
        <v>676/18-1-3 - SO 202 Lávka</v>
      </c>
      <c r="F77" s="224"/>
      <c r="G77" s="224"/>
      <c r="H77" s="224"/>
      <c r="L77" s="31"/>
    </row>
    <row r="78" spans="2:12" s="1" customFormat="1" ht="7" customHeight="1">
      <c r="B78" s="31"/>
      <c r="L78" s="31"/>
    </row>
    <row r="79" spans="2:12" s="1" customFormat="1" ht="12" customHeight="1">
      <c r="B79" s="31"/>
      <c r="C79" s="26" t="s">
        <v>21</v>
      </c>
      <c r="F79" s="24" t="str">
        <f>F12</f>
        <v>k.ú. Nymburk</v>
      </c>
      <c r="I79" s="26" t="s">
        <v>23</v>
      </c>
      <c r="J79" s="48" t="str">
        <f>IF(J12="","",J12)</f>
        <v>22. 11. 2022</v>
      </c>
      <c r="L79" s="31"/>
    </row>
    <row r="80" spans="2:12" s="1" customFormat="1" ht="7" customHeight="1">
      <c r="B80" s="31"/>
      <c r="L80" s="31"/>
    </row>
    <row r="81" spans="2:65" s="1" customFormat="1" ht="15.15" customHeight="1">
      <c r="B81" s="31"/>
      <c r="C81" s="26" t="s">
        <v>25</v>
      </c>
      <c r="F81" s="24" t="str">
        <f>E15</f>
        <v>Město Nymburk</v>
      </c>
      <c r="I81" s="26" t="s">
        <v>31</v>
      </c>
      <c r="J81" s="29" t="str">
        <f>E21</f>
        <v>NDCon s.r.o.</v>
      </c>
      <c r="L81" s="31"/>
    </row>
    <row r="82" spans="2:65" s="1" customFormat="1" ht="15.15" customHeight="1">
      <c r="B82" s="31"/>
      <c r="C82" s="26" t="s">
        <v>29</v>
      </c>
      <c r="F82" s="24" t="str">
        <f>IF(E18="","",E18)</f>
        <v>Vyplň údaj</v>
      </c>
      <c r="I82" s="26" t="s">
        <v>34</v>
      </c>
      <c r="J82" s="29" t="str">
        <f>E24</f>
        <v xml:space="preserve"> </v>
      </c>
      <c r="L82" s="31"/>
    </row>
    <row r="83" spans="2:65" s="1" customFormat="1" ht="10.25" customHeight="1">
      <c r="B83" s="31"/>
      <c r="L83" s="31"/>
    </row>
    <row r="84" spans="2:65" s="10" customFormat="1" ht="29.25" customHeight="1">
      <c r="B84" s="106"/>
      <c r="C84" s="107" t="s">
        <v>106</v>
      </c>
      <c r="D84" s="108" t="s">
        <v>56</v>
      </c>
      <c r="E84" s="108" t="s">
        <v>52</v>
      </c>
      <c r="F84" s="108" t="s">
        <v>53</v>
      </c>
      <c r="G84" s="108" t="s">
        <v>107</v>
      </c>
      <c r="H84" s="108" t="s">
        <v>108</v>
      </c>
      <c r="I84" s="108" t="s">
        <v>109</v>
      </c>
      <c r="J84" s="108" t="s">
        <v>98</v>
      </c>
      <c r="K84" s="109" t="s">
        <v>110</v>
      </c>
      <c r="L84" s="106"/>
      <c r="M84" s="55" t="s">
        <v>3</v>
      </c>
      <c r="N84" s="56" t="s">
        <v>41</v>
      </c>
      <c r="O84" s="56" t="s">
        <v>111</v>
      </c>
      <c r="P84" s="56" t="s">
        <v>112</v>
      </c>
      <c r="Q84" s="56" t="s">
        <v>113</v>
      </c>
      <c r="R84" s="56" t="s">
        <v>114</v>
      </c>
      <c r="S84" s="56" t="s">
        <v>115</v>
      </c>
      <c r="T84" s="57" t="s">
        <v>116</v>
      </c>
    </row>
    <row r="85" spans="2:65" s="1" customFormat="1" ht="22.75" customHeight="1">
      <c r="B85" s="31"/>
      <c r="C85" s="60" t="s">
        <v>117</v>
      </c>
      <c r="J85" s="110">
        <f>BK85</f>
        <v>0</v>
      </c>
      <c r="L85" s="31"/>
      <c r="M85" s="58"/>
      <c r="N85" s="49"/>
      <c r="O85" s="49"/>
      <c r="P85" s="111">
        <f>P86</f>
        <v>0</v>
      </c>
      <c r="Q85" s="49"/>
      <c r="R85" s="111">
        <f>R86</f>
        <v>134.94870111999998</v>
      </c>
      <c r="S85" s="49"/>
      <c r="T85" s="112">
        <f>T86</f>
        <v>0</v>
      </c>
      <c r="AT85" s="16" t="s">
        <v>70</v>
      </c>
      <c r="AU85" s="16" t="s">
        <v>99</v>
      </c>
      <c r="BK85" s="113">
        <f>BK86</f>
        <v>0</v>
      </c>
    </row>
    <row r="86" spans="2:65" s="11" customFormat="1" ht="25.9" customHeight="1">
      <c r="B86" s="114"/>
      <c r="D86" s="115" t="s">
        <v>70</v>
      </c>
      <c r="E86" s="116" t="s">
        <v>234</v>
      </c>
      <c r="F86" s="116" t="s">
        <v>235</v>
      </c>
      <c r="I86" s="117"/>
      <c r="J86" s="118">
        <f>BK86</f>
        <v>0</v>
      </c>
      <c r="L86" s="114"/>
      <c r="M86" s="119"/>
      <c r="P86" s="120">
        <f>P87+P120+P160+P227+P233</f>
        <v>0</v>
      </c>
      <c r="R86" s="120">
        <f>R87+R120+R160+R227+R233</f>
        <v>134.94870111999998</v>
      </c>
      <c r="T86" s="121">
        <f>T87+T120+T160+T227+T233</f>
        <v>0</v>
      </c>
      <c r="AR86" s="115" t="s">
        <v>79</v>
      </c>
      <c r="AT86" s="122" t="s">
        <v>70</v>
      </c>
      <c r="AU86" s="122" t="s">
        <v>71</v>
      </c>
      <c r="AY86" s="115" t="s">
        <v>121</v>
      </c>
      <c r="BK86" s="123">
        <f>BK87+BK120+BK160+BK227+BK233</f>
        <v>0</v>
      </c>
    </row>
    <row r="87" spans="2:65" s="11" customFormat="1" ht="22.75" customHeight="1">
      <c r="B87" s="114"/>
      <c r="D87" s="115" t="s">
        <v>70</v>
      </c>
      <c r="E87" s="124" t="s">
        <v>79</v>
      </c>
      <c r="F87" s="124" t="s">
        <v>236</v>
      </c>
      <c r="I87" s="117"/>
      <c r="J87" s="125">
        <f>BK87</f>
        <v>0</v>
      </c>
      <c r="L87" s="114"/>
      <c r="M87" s="119"/>
      <c r="P87" s="120">
        <f>SUM(P88:P119)</f>
        <v>0</v>
      </c>
      <c r="R87" s="120">
        <f>SUM(R88:R119)</f>
        <v>2.3458500000000004</v>
      </c>
      <c r="T87" s="121">
        <f>SUM(T88:T119)</f>
        <v>0</v>
      </c>
      <c r="AR87" s="115" t="s">
        <v>79</v>
      </c>
      <c r="AT87" s="122" t="s">
        <v>70</v>
      </c>
      <c r="AU87" s="122" t="s">
        <v>79</v>
      </c>
      <c r="AY87" s="115" t="s">
        <v>121</v>
      </c>
      <c r="BK87" s="123">
        <f>SUM(BK88:BK119)</f>
        <v>0</v>
      </c>
    </row>
    <row r="88" spans="2:65" s="1" customFormat="1" ht="33" customHeight="1">
      <c r="B88" s="126"/>
      <c r="C88" s="127" t="s">
        <v>79</v>
      </c>
      <c r="D88" s="127" t="s">
        <v>124</v>
      </c>
      <c r="E88" s="128" t="s">
        <v>723</v>
      </c>
      <c r="F88" s="129" t="s">
        <v>724</v>
      </c>
      <c r="G88" s="130" t="s">
        <v>303</v>
      </c>
      <c r="H88" s="131">
        <v>60</v>
      </c>
      <c r="I88" s="132"/>
      <c r="J88" s="133">
        <f>ROUND(I88*H88,2)</f>
        <v>0</v>
      </c>
      <c r="K88" s="129" t="s">
        <v>240</v>
      </c>
      <c r="L88" s="31"/>
      <c r="M88" s="134" t="s">
        <v>3</v>
      </c>
      <c r="N88" s="135" t="s">
        <v>42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141</v>
      </c>
      <c r="AT88" s="138" t="s">
        <v>124</v>
      </c>
      <c r="AU88" s="138" t="s">
        <v>81</v>
      </c>
      <c r="AY88" s="16" t="s">
        <v>121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6" t="s">
        <v>79</v>
      </c>
      <c r="BK88" s="139">
        <f>ROUND(I88*H88,2)</f>
        <v>0</v>
      </c>
      <c r="BL88" s="16" t="s">
        <v>141</v>
      </c>
      <c r="BM88" s="138" t="s">
        <v>725</v>
      </c>
    </row>
    <row r="89" spans="2:65" s="1" customFormat="1" ht="18">
      <c r="B89" s="31"/>
      <c r="D89" s="140" t="s">
        <v>130</v>
      </c>
      <c r="F89" s="141" t="s">
        <v>726</v>
      </c>
      <c r="I89" s="142"/>
      <c r="L89" s="31"/>
      <c r="M89" s="143"/>
      <c r="T89" s="52"/>
      <c r="AT89" s="16" t="s">
        <v>130</v>
      </c>
      <c r="AU89" s="16" t="s">
        <v>81</v>
      </c>
    </row>
    <row r="90" spans="2:65" s="1" customFormat="1" ht="10">
      <c r="B90" s="31"/>
      <c r="D90" s="156" t="s">
        <v>243</v>
      </c>
      <c r="F90" s="157" t="s">
        <v>727</v>
      </c>
      <c r="I90" s="142"/>
      <c r="L90" s="31"/>
      <c r="M90" s="143"/>
      <c r="T90" s="52"/>
      <c r="AT90" s="16" t="s">
        <v>243</v>
      </c>
      <c r="AU90" s="16" t="s">
        <v>81</v>
      </c>
    </row>
    <row r="91" spans="2:65" s="12" customFormat="1" ht="10">
      <c r="B91" s="145"/>
      <c r="D91" s="140" t="s">
        <v>212</v>
      </c>
      <c r="E91" s="146" t="s">
        <v>3</v>
      </c>
      <c r="F91" s="147" t="s">
        <v>648</v>
      </c>
      <c r="H91" s="148">
        <v>60</v>
      </c>
      <c r="I91" s="149"/>
      <c r="L91" s="145"/>
      <c r="M91" s="150"/>
      <c r="T91" s="151"/>
      <c r="AT91" s="146" t="s">
        <v>212</v>
      </c>
      <c r="AU91" s="146" t="s">
        <v>81</v>
      </c>
      <c r="AV91" s="12" t="s">
        <v>81</v>
      </c>
      <c r="AW91" s="12" t="s">
        <v>33</v>
      </c>
      <c r="AX91" s="12" t="s">
        <v>79</v>
      </c>
      <c r="AY91" s="146" t="s">
        <v>121</v>
      </c>
    </row>
    <row r="92" spans="2:65" s="1" customFormat="1" ht="37.75" customHeight="1">
      <c r="B92" s="126"/>
      <c r="C92" s="127" t="s">
        <v>81</v>
      </c>
      <c r="D92" s="127" t="s">
        <v>124</v>
      </c>
      <c r="E92" s="128" t="s">
        <v>728</v>
      </c>
      <c r="F92" s="129" t="s">
        <v>729</v>
      </c>
      <c r="G92" s="130" t="s">
        <v>303</v>
      </c>
      <c r="H92" s="131">
        <v>30</v>
      </c>
      <c r="I92" s="132"/>
      <c r="J92" s="133">
        <f>ROUND(I92*H92,2)</f>
        <v>0</v>
      </c>
      <c r="K92" s="129" t="s">
        <v>240</v>
      </c>
      <c r="L92" s="31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141</v>
      </c>
      <c r="AT92" s="138" t="s">
        <v>124</v>
      </c>
      <c r="AU92" s="138" t="s">
        <v>81</v>
      </c>
      <c r="AY92" s="16" t="s">
        <v>121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6" t="s">
        <v>79</v>
      </c>
      <c r="BK92" s="139">
        <f>ROUND(I92*H92,2)</f>
        <v>0</v>
      </c>
      <c r="BL92" s="16" t="s">
        <v>141</v>
      </c>
      <c r="BM92" s="138" t="s">
        <v>730</v>
      </c>
    </row>
    <row r="93" spans="2:65" s="1" customFormat="1" ht="36">
      <c r="B93" s="31"/>
      <c r="D93" s="140" t="s">
        <v>130</v>
      </c>
      <c r="F93" s="141" t="s">
        <v>731</v>
      </c>
      <c r="I93" s="142"/>
      <c r="L93" s="31"/>
      <c r="M93" s="143"/>
      <c r="T93" s="52"/>
      <c r="AT93" s="16" t="s">
        <v>130</v>
      </c>
      <c r="AU93" s="16" t="s">
        <v>81</v>
      </c>
    </row>
    <row r="94" spans="2:65" s="1" customFormat="1" ht="10">
      <c r="B94" s="31"/>
      <c r="D94" s="156" t="s">
        <v>243</v>
      </c>
      <c r="F94" s="157" t="s">
        <v>732</v>
      </c>
      <c r="I94" s="142"/>
      <c r="L94" s="31"/>
      <c r="M94" s="143"/>
      <c r="T94" s="52"/>
      <c r="AT94" s="16" t="s">
        <v>243</v>
      </c>
      <c r="AU94" s="16" t="s">
        <v>81</v>
      </c>
    </row>
    <row r="95" spans="2:65" s="12" customFormat="1" ht="10">
      <c r="B95" s="145"/>
      <c r="D95" s="140" t="s">
        <v>212</v>
      </c>
      <c r="E95" s="146" t="s">
        <v>3</v>
      </c>
      <c r="F95" s="147" t="s">
        <v>442</v>
      </c>
      <c r="H95" s="148">
        <v>30</v>
      </c>
      <c r="I95" s="149"/>
      <c r="L95" s="145"/>
      <c r="M95" s="150"/>
      <c r="T95" s="151"/>
      <c r="AT95" s="146" t="s">
        <v>212</v>
      </c>
      <c r="AU95" s="146" t="s">
        <v>81</v>
      </c>
      <c r="AV95" s="12" t="s">
        <v>81</v>
      </c>
      <c r="AW95" s="12" t="s">
        <v>33</v>
      </c>
      <c r="AX95" s="12" t="s">
        <v>79</v>
      </c>
      <c r="AY95" s="146" t="s">
        <v>121</v>
      </c>
    </row>
    <row r="96" spans="2:65" s="1" customFormat="1" ht="24.15" customHeight="1">
      <c r="B96" s="126"/>
      <c r="C96" s="127" t="s">
        <v>136</v>
      </c>
      <c r="D96" s="127" t="s">
        <v>124</v>
      </c>
      <c r="E96" s="128" t="s">
        <v>733</v>
      </c>
      <c r="F96" s="129" t="s">
        <v>734</v>
      </c>
      <c r="G96" s="130" t="s">
        <v>303</v>
      </c>
      <c r="H96" s="131">
        <v>121.5</v>
      </c>
      <c r="I96" s="132"/>
      <c r="J96" s="133">
        <f>ROUND(I96*H96,2)</f>
        <v>0</v>
      </c>
      <c r="K96" s="129" t="s">
        <v>240</v>
      </c>
      <c r="L96" s="31"/>
      <c r="M96" s="134" t="s">
        <v>3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141</v>
      </c>
      <c r="AT96" s="138" t="s">
        <v>124</v>
      </c>
      <c r="AU96" s="138" t="s">
        <v>81</v>
      </c>
      <c r="AY96" s="16" t="s">
        <v>121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79</v>
      </c>
      <c r="BK96" s="139">
        <f>ROUND(I96*H96,2)</f>
        <v>0</v>
      </c>
      <c r="BL96" s="16" t="s">
        <v>141</v>
      </c>
      <c r="BM96" s="138" t="s">
        <v>735</v>
      </c>
    </row>
    <row r="97" spans="2:65" s="1" customFormat="1" ht="27">
      <c r="B97" s="31"/>
      <c r="D97" s="140" t="s">
        <v>130</v>
      </c>
      <c r="F97" s="141" t="s">
        <v>736</v>
      </c>
      <c r="I97" s="142"/>
      <c r="L97" s="31"/>
      <c r="M97" s="143"/>
      <c r="T97" s="52"/>
      <c r="AT97" s="16" t="s">
        <v>130</v>
      </c>
      <c r="AU97" s="16" t="s">
        <v>81</v>
      </c>
    </row>
    <row r="98" spans="2:65" s="1" customFormat="1" ht="10">
      <c r="B98" s="31"/>
      <c r="D98" s="156" t="s">
        <v>243</v>
      </c>
      <c r="F98" s="157" t="s">
        <v>737</v>
      </c>
      <c r="I98" s="142"/>
      <c r="L98" s="31"/>
      <c r="M98" s="143"/>
      <c r="T98" s="52"/>
      <c r="AT98" s="16" t="s">
        <v>243</v>
      </c>
      <c r="AU98" s="16" t="s">
        <v>81</v>
      </c>
    </row>
    <row r="99" spans="2:65" s="13" customFormat="1" ht="10">
      <c r="B99" s="158"/>
      <c r="D99" s="140" t="s">
        <v>212</v>
      </c>
      <c r="E99" s="159" t="s">
        <v>3</v>
      </c>
      <c r="F99" s="160" t="s">
        <v>738</v>
      </c>
      <c r="H99" s="159" t="s">
        <v>3</v>
      </c>
      <c r="I99" s="161"/>
      <c r="L99" s="158"/>
      <c r="M99" s="162"/>
      <c r="T99" s="163"/>
      <c r="AT99" s="159" t="s">
        <v>212</v>
      </c>
      <c r="AU99" s="159" t="s">
        <v>81</v>
      </c>
      <c r="AV99" s="13" t="s">
        <v>79</v>
      </c>
      <c r="AW99" s="13" t="s">
        <v>33</v>
      </c>
      <c r="AX99" s="13" t="s">
        <v>71</v>
      </c>
      <c r="AY99" s="159" t="s">
        <v>121</v>
      </c>
    </row>
    <row r="100" spans="2:65" s="12" customFormat="1" ht="10">
      <c r="B100" s="145"/>
      <c r="D100" s="140" t="s">
        <v>212</v>
      </c>
      <c r="E100" s="146" t="s">
        <v>3</v>
      </c>
      <c r="F100" s="147" t="s">
        <v>739</v>
      </c>
      <c r="H100" s="148">
        <v>121.5</v>
      </c>
      <c r="I100" s="149"/>
      <c r="L100" s="145"/>
      <c r="M100" s="150"/>
      <c r="T100" s="151"/>
      <c r="AT100" s="146" t="s">
        <v>212</v>
      </c>
      <c r="AU100" s="146" t="s">
        <v>81</v>
      </c>
      <c r="AV100" s="12" t="s">
        <v>81</v>
      </c>
      <c r="AW100" s="12" t="s">
        <v>33</v>
      </c>
      <c r="AX100" s="12" t="s">
        <v>79</v>
      </c>
      <c r="AY100" s="146" t="s">
        <v>121</v>
      </c>
    </row>
    <row r="101" spans="2:65" s="1" customFormat="1" ht="37.75" customHeight="1">
      <c r="B101" s="126"/>
      <c r="C101" s="127" t="s">
        <v>141</v>
      </c>
      <c r="D101" s="127" t="s">
        <v>124</v>
      </c>
      <c r="E101" s="128" t="s">
        <v>740</v>
      </c>
      <c r="F101" s="129" t="s">
        <v>741</v>
      </c>
      <c r="G101" s="130" t="s">
        <v>303</v>
      </c>
      <c r="H101" s="131">
        <v>63</v>
      </c>
      <c r="I101" s="132"/>
      <c r="J101" s="133">
        <f>ROUND(I101*H101,2)</f>
        <v>0</v>
      </c>
      <c r="K101" s="129" t="s">
        <v>240</v>
      </c>
      <c r="L101" s="31"/>
      <c r="M101" s="134" t="s">
        <v>3</v>
      </c>
      <c r="N101" s="135" t="s">
        <v>42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141</v>
      </c>
      <c r="AT101" s="138" t="s">
        <v>124</v>
      </c>
      <c r="AU101" s="138" t="s">
        <v>81</v>
      </c>
      <c r="AY101" s="16" t="s">
        <v>121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79</v>
      </c>
      <c r="BK101" s="139">
        <f>ROUND(I101*H101,2)</f>
        <v>0</v>
      </c>
      <c r="BL101" s="16" t="s">
        <v>141</v>
      </c>
      <c r="BM101" s="138" t="s">
        <v>742</v>
      </c>
    </row>
    <row r="102" spans="2:65" s="1" customFormat="1" ht="36">
      <c r="B102" s="31"/>
      <c r="D102" s="140" t="s">
        <v>130</v>
      </c>
      <c r="F102" s="141" t="s">
        <v>743</v>
      </c>
      <c r="I102" s="142"/>
      <c r="L102" s="31"/>
      <c r="M102" s="143"/>
      <c r="T102" s="52"/>
      <c r="AT102" s="16" t="s">
        <v>130</v>
      </c>
      <c r="AU102" s="16" t="s">
        <v>81</v>
      </c>
    </row>
    <row r="103" spans="2:65" s="1" customFormat="1" ht="10">
      <c r="B103" s="31"/>
      <c r="D103" s="156" t="s">
        <v>243</v>
      </c>
      <c r="F103" s="157" t="s">
        <v>744</v>
      </c>
      <c r="I103" s="142"/>
      <c r="L103" s="31"/>
      <c r="M103" s="143"/>
      <c r="T103" s="52"/>
      <c r="AT103" s="16" t="s">
        <v>243</v>
      </c>
      <c r="AU103" s="16" t="s">
        <v>81</v>
      </c>
    </row>
    <row r="104" spans="2:65" s="13" customFormat="1" ht="10">
      <c r="B104" s="158"/>
      <c r="D104" s="140" t="s">
        <v>212</v>
      </c>
      <c r="E104" s="159" t="s">
        <v>3</v>
      </c>
      <c r="F104" s="160" t="s">
        <v>745</v>
      </c>
      <c r="H104" s="159" t="s">
        <v>3</v>
      </c>
      <c r="I104" s="161"/>
      <c r="L104" s="158"/>
      <c r="M104" s="162"/>
      <c r="T104" s="163"/>
      <c r="AT104" s="159" t="s">
        <v>212</v>
      </c>
      <c r="AU104" s="159" t="s">
        <v>81</v>
      </c>
      <c r="AV104" s="13" t="s">
        <v>79</v>
      </c>
      <c r="AW104" s="13" t="s">
        <v>33</v>
      </c>
      <c r="AX104" s="13" t="s">
        <v>71</v>
      </c>
      <c r="AY104" s="159" t="s">
        <v>121</v>
      </c>
    </row>
    <row r="105" spans="2:65" s="12" customFormat="1" ht="10">
      <c r="B105" s="145"/>
      <c r="D105" s="140" t="s">
        <v>212</v>
      </c>
      <c r="E105" s="146" t="s">
        <v>3</v>
      </c>
      <c r="F105" s="147" t="s">
        <v>746</v>
      </c>
      <c r="H105" s="148">
        <v>63</v>
      </c>
      <c r="I105" s="149"/>
      <c r="L105" s="145"/>
      <c r="M105" s="150"/>
      <c r="T105" s="151"/>
      <c r="AT105" s="146" t="s">
        <v>212</v>
      </c>
      <c r="AU105" s="146" t="s">
        <v>81</v>
      </c>
      <c r="AV105" s="12" t="s">
        <v>81</v>
      </c>
      <c r="AW105" s="12" t="s">
        <v>33</v>
      </c>
      <c r="AX105" s="12" t="s">
        <v>79</v>
      </c>
      <c r="AY105" s="146" t="s">
        <v>121</v>
      </c>
    </row>
    <row r="106" spans="2:65" s="1" customFormat="1" ht="24.15" customHeight="1">
      <c r="B106" s="126"/>
      <c r="C106" s="127" t="s">
        <v>120</v>
      </c>
      <c r="D106" s="127" t="s">
        <v>124</v>
      </c>
      <c r="E106" s="128" t="s">
        <v>747</v>
      </c>
      <c r="F106" s="129" t="s">
        <v>748</v>
      </c>
      <c r="G106" s="130" t="s">
        <v>303</v>
      </c>
      <c r="H106" s="131">
        <v>31.5</v>
      </c>
      <c r="I106" s="132"/>
      <c r="J106" s="133">
        <f>ROUND(I106*H106,2)</f>
        <v>0</v>
      </c>
      <c r="K106" s="129" t="s">
        <v>240</v>
      </c>
      <c r="L106" s="31"/>
      <c r="M106" s="134" t="s">
        <v>3</v>
      </c>
      <c r="N106" s="135" t="s">
        <v>42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141</v>
      </c>
      <c r="AT106" s="138" t="s">
        <v>124</v>
      </c>
      <c r="AU106" s="138" t="s">
        <v>81</v>
      </c>
      <c r="AY106" s="16" t="s">
        <v>121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79</v>
      </c>
      <c r="BK106" s="139">
        <f>ROUND(I106*H106,2)</f>
        <v>0</v>
      </c>
      <c r="BL106" s="16" t="s">
        <v>141</v>
      </c>
      <c r="BM106" s="138" t="s">
        <v>749</v>
      </c>
    </row>
    <row r="107" spans="2:65" s="1" customFormat="1" ht="27">
      <c r="B107" s="31"/>
      <c r="D107" s="140" t="s">
        <v>130</v>
      </c>
      <c r="F107" s="141" t="s">
        <v>750</v>
      </c>
      <c r="I107" s="142"/>
      <c r="L107" s="31"/>
      <c r="M107" s="143"/>
      <c r="T107" s="52"/>
      <c r="AT107" s="16" t="s">
        <v>130</v>
      </c>
      <c r="AU107" s="16" t="s">
        <v>81</v>
      </c>
    </row>
    <row r="108" spans="2:65" s="1" customFormat="1" ht="10">
      <c r="B108" s="31"/>
      <c r="D108" s="156" t="s">
        <v>243</v>
      </c>
      <c r="F108" s="157" t="s">
        <v>751</v>
      </c>
      <c r="I108" s="142"/>
      <c r="L108" s="31"/>
      <c r="M108" s="143"/>
      <c r="T108" s="52"/>
      <c r="AT108" s="16" t="s">
        <v>243</v>
      </c>
      <c r="AU108" s="16" t="s">
        <v>81</v>
      </c>
    </row>
    <row r="109" spans="2:65" s="12" customFormat="1" ht="10">
      <c r="B109" s="145"/>
      <c r="D109" s="140" t="s">
        <v>212</v>
      </c>
      <c r="E109" s="146" t="s">
        <v>3</v>
      </c>
      <c r="F109" s="147" t="s">
        <v>752</v>
      </c>
      <c r="H109" s="148">
        <v>31.5</v>
      </c>
      <c r="I109" s="149"/>
      <c r="L109" s="145"/>
      <c r="M109" s="150"/>
      <c r="T109" s="151"/>
      <c r="AT109" s="146" t="s">
        <v>212</v>
      </c>
      <c r="AU109" s="146" t="s">
        <v>81</v>
      </c>
      <c r="AV109" s="12" t="s">
        <v>81</v>
      </c>
      <c r="AW109" s="12" t="s">
        <v>33</v>
      </c>
      <c r="AX109" s="12" t="s">
        <v>79</v>
      </c>
      <c r="AY109" s="146" t="s">
        <v>121</v>
      </c>
    </row>
    <row r="110" spans="2:65" s="1" customFormat="1" ht="16.5" customHeight="1">
      <c r="B110" s="126"/>
      <c r="C110" s="127" t="s">
        <v>151</v>
      </c>
      <c r="D110" s="127" t="s">
        <v>124</v>
      </c>
      <c r="E110" s="128" t="s">
        <v>384</v>
      </c>
      <c r="F110" s="129" t="s">
        <v>385</v>
      </c>
      <c r="G110" s="130" t="s">
        <v>303</v>
      </c>
      <c r="H110" s="131">
        <v>58.5</v>
      </c>
      <c r="I110" s="132"/>
      <c r="J110" s="133">
        <f>ROUND(I110*H110,2)</f>
        <v>0</v>
      </c>
      <c r="K110" s="129" t="s">
        <v>3</v>
      </c>
      <c r="L110" s="31"/>
      <c r="M110" s="134" t="s">
        <v>3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141</v>
      </c>
      <c r="AT110" s="138" t="s">
        <v>124</v>
      </c>
      <c r="AU110" s="138" t="s">
        <v>81</v>
      </c>
      <c r="AY110" s="16" t="s">
        <v>121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79</v>
      </c>
      <c r="BK110" s="139">
        <f>ROUND(I110*H110,2)</f>
        <v>0</v>
      </c>
      <c r="BL110" s="16" t="s">
        <v>141</v>
      </c>
      <c r="BM110" s="138" t="s">
        <v>753</v>
      </c>
    </row>
    <row r="111" spans="2:65" s="1" customFormat="1" ht="36">
      <c r="B111" s="31"/>
      <c r="D111" s="140" t="s">
        <v>130</v>
      </c>
      <c r="F111" s="141" t="s">
        <v>387</v>
      </c>
      <c r="I111" s="142"/>
      <c r="L111" s="31"/>
      <c r="M111" s="143"/>
      <c r="T111" s="52"/>
      <c r="AT111" s="16" t="s">
        <v>130</v>
      </c>
      <c r="AU111" s="16" t="s">
        <v>81</v>
      </c>
    </row>
    <row r="112" spans="2:65" s="1" customFormat="1" ht="180">
      <c r="B112" s="31"/>
      <c r="D112" s="140" t="s">
        <v>184</v>
      </c>
      <c r="F112" s="144" t="s">
        <v>388</v>
      </c>
      <c r="I112" s="142"/>
      <c r="L112" s="31"/>
      <c r="M112" s="143"/>
      <c r="T112" s="52"/>
      <c r="AT112" s="16" t="s">
        <v>184</v>
      </c>
      <c r="AU112" s="16" t="s">
        <v>81</v>
      </c>
    </row>
    <row r="113" spans="2:65" s="12" customFormat="1" ht="10">
      <c r="B113" s="145"/>
      <c r="D113" s="140" t="s">
        <v>212</v>
      </c>
      <c r="E113" s="146" t="s">
        <v>3</v>
      </c>
      <c r="F113" s="147" t="s">
        <v>754</v>
      </c>
      <c r="H113" s="148">
        <v>58.5</v>
      </c>
      <c r="I113" s="149"/>
      <c r="L113" s="145"/>
      <c r="M113" s="150"/>
      <c r="T113" s="151"/>
      <c r="AT113" s="146" t="s">
        <v>212</v>
      </c>
      <c r="AU113" s="146" t="s">
        <v>81</v>
      </c>
      <c r="AV113" s="12" t="s">
        <v>81</v>
      </c>
      <c r="AW113" s="12" t="s">
        <v>33</v>
      </c>
      <c r="AX113" s="12" t="s">
        <v>79</v>
      </c>
      <c r="AY113" s="146" t="s">
        <v>121</v>
      </c>
    </row>
    <row r="114" spans="2:65" s="1" customFormat="1" ht="16.5" customHeight="1">
      <c r="B114" s="126"/>
      <c r="C114" s="127" t="s">
        <v>156</v>
      </c>
      <c r="D114" s="127" t="s">
        <v>124</v>
      </c>
      <c r="E114" s="128" t="s">
        <v>755</v>
      </c>
      <c r="F114" s="129" t="s">
        <v>756</v>
      </c>
      <c r="G114" s="130" t="s">
        <v>303</v>
      </c>
      <c r="H114" s="131">
        <v>105</v>
      </c>
      <c r="I114" s="132"/>
      <c r="J114" s="133">
        <f>ROUND(I114*H114,2)</f>
        <v>0</v>
      </c>
      <c r="K114" s="129" t="s">
        <v>3</v>
      </c>
      <c r="L114" s="31"/>
      <c r="M114" s="134" t="s">
        <v>3</v>
      </c>
      <c r="N114" s="135" t="s">
        <v>42</v>
      </c>
      <c r="P114" s="136">
        <f>O114*H114</f>
        <v>0</v>
      </c>
      <c r="Q114" s="136">
        <v>2.1930000000000002E-2</v>
      </c>
      <c r="R114" s="136">
        <f>Q114*H114</f>
        <v>2.3026500000000003</v>
      </c>
      <c r="S114" s="136">
        <v>0</v>
      </c>
      <c r="T114" s="137">
        <f>S114*H114</f>
        <v>0</v>
      </c>
      <c r="AR114" s="138" t="s">
        <v>141</v>
      </c>
      <c r="AT114" s="138" t="s">
        <v>124</v>
      </c>
      <c r="AU114" s="138" t="s">
        <v>81</v>
      </c>
      <c r="AY114" s="16" t="s">
        <v>121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6" t="s">
        <v>79</v>
      </c>
      <c r="BK114" s="139">
        <f>ROUND(I114*H114,2)</f>
        <v>0</v>
      </c>
      <c r="BL114" s="16" t="s">
        <v>141</v>
      </c>
      <c r="BM114" s="138" t="s">
        <v>757</v>
      </c>
    </row>
    <row r="115" spans="2:65" s="1" customFormat="1" ht="18">
      <c r="B115" s="31"/>
      <c r="D115" s="140" t="s">
        <v>130</v>
      </c>
      <c r="F115" s="141" t="s">
        <v>758</v>
      </c>
      <c r="I115" s="142"/>
      <c r="L115" s="31"/>
      <c r="M115" s="143"/>
      <c r="T115" s="52"/>
      <c r="AT115" s="16" t="s">
        <v>130</v>
      </c>
      <c r="AU115" s="16" t="s">
        <v>81</v>
      </c>
    </row>
    <row r="116" spans="2:65" s="12" customFormat="1" ht="10">
      <c r="B116" s="145"/>
      <c r="D116" s="140" t="s">
        <v>212</v>
      </c>
      <c r="E116" s="146" t="s">
        <v>3</v>
      </c>
      <c r="F116" s="147" t="s">
        <v>759</v>
      </c>
      <c r="H116" s="148">
        <v>105</v>
      </c>
      <c r="I116" s="149"/>
      <c r="L116" s="145"/>
      <c r="M116" s="150"/>
      <c r="T116" s="151"/>
      <c r="AT116" s="146" t="s">
        <v>212</v>
      </c>
      <c r="AU116" s="146" t="s">
        <v>81</v>
      </c>
      <c r="AV116" s="12" t="s">
        <v>81</v>
      </c>
      <c r="AW116" s="12" t="s">
        <v>33</v>
      </c>
      <c r="AX116" s="12" t="s">
        <v>79</v>
      </c>
      <c r="AY116" s="146" t="s">
        <v>121</v>
      </c>
    </row>
    <row r="117" spans="2:65" s="1" customFormat="1" ht="24.15" customHeight="1">
      <c r="B117" s="126"/>
      <c r="C117" s="127" t="s">
        <v>161</v>
      </c>
      <c r="D117" s="127" t="s">
        <v>124</v>
      </c>
      <c r="E117" s="128" t="s">
        <v>760</v>
      </c>
      <c r="F117" s="129" t="s">
        <v>761</v>
      </c>
      <c r="G117" s="130" t="s">
        <v>762</v>
      </c>
      <c r="H117" s="131">
        <v>1440</v>
      </c>
      <c r="I117" s="132"/>
      <c r="J117" s="133">
        <f>ROUND(I117*H117,2)</f>
        <v>0</v>
      </c>
      <c r="K117" s="129" t="s">
        <v>240</v>
      </c>
      <c r="L117" s="31"/>
      <c r="M117" s="134" t="s">
        <v>3</v>
      </c>
      <c r="N117" s="135" t="s">
        <v>42</v>
      </c>
      <c r="P117" s="136">
        <f>O117*H117</f>
        <v>0</v>
      </c>
      <c r="Q117" s="136">
        <v>3.0000000000000001E-5</v>
      </c>
      <c r="R117" s="136">
        <f>Q117*H117</f>
        <v>4.3200000000000002E-2</v>
      </c>
      <c r="S117" s="136">
        <v>0</v>
      </c>
      <c r="T117" s="137">
        <f>S117*H117</f>
        <v>0</v>
      </c>
      <c r="AR117" s="138" t="s">
        <v>141</v>
      </c>
      <c r="AT117" s="138" t="s">
        <v>124</v>
      </c>
      <c r="AU117" s="138" t="s">
        <v>81</v>
      </c>
      <c r="AY117" s="16" t="s">
        <v>121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6" t="s">
        <v>79</v>
      </c>
      <c r="BK117" s="139">
        <f>ROUND(I117*H117,2)</f>
        <v>0</v>
      </c>
      <c r="BL117" s="16" t="s">
        <v>141</v>
      </c>
      <c r="BM117" s="138" t="s">
        <v>763</v>
      </c>
    </row>
    <row r="118" spans="2:65" s="1" customFormat="1" ht="18">
      <c r="B118" s="31"/>
      <c r="D118" s="140" t="s">
        <v>130</v>
      </c>
      <c r="F118" s="141" t="s">
        <v>764</v>
      </c>
      <c r="I118" s="142"/>
      <c r="L118" s="31"/>
      <c r="M118" s="143"/>
      <c r="T118" s="52"/>
      <c r="AT118" s="16" t="s">
        <v>130</v>
      </c>
      <c r="AU118" s="16" t="s">
        <v>81</v>
      </c>
    </row>
    <row r="119" spans="2:65" s="1" customFormat="1" ht="10">
      <c r="B119" s="31"/>
      <c r="D119" s="156" t="s">
        <v>243</v>
      </c>
      <c r="F119" s="157" t="s">
        <v>765</v>
      </c>
      <c r="I119" s="142"/>
      <c r="L119" s="31"/>
      <c r="M119" s="143"/>
      <c r="T119" s="52"/>
      <c r="AT119" s="16" t="s">
        <v>243</v>
      </c>
      <c r="AU119" s="16" t="s">
        <v>81</v>
      </c>
    </row>
    <row r="120" spans="2:65" s="11" customFormat="1" ht="22.75" customHeight="1">
      <c r="B120" s="114"/>
      <c r="D120" s="115" t="s">
        <v>70</v>
      </c>
      <c r="E120" s="124" t="s">
        <v>81</v>
      </c>
      <c r="F120" s="124" t="s">
        <v>401</v>
      </c>
      <c r="I120" s="117"/>
      <c r="J120" s="125">
        <f>BK120</f>
        <v>0</v>
      </c>
      <c r="L120" s="114"/>
      <c r="M120" s="119"/>
      <c r="P120" s="120">
        <f>SUM(P121:P159)</f>
        <v>0</v>
      </c>
      <c r="R120" s="120">
        <f>SUM(R121:R159)</f>
        <v>112.15785111999999</v>
      </c>
      <c r="T120" s="121">
        <f>SUM(T121:T159)</f>
        <v>0</v>
      </c>
      <c r="AR120" s="115" t="s">
        <v>79</v>
      </c>
      <c r="AT120" s="122" t="s">
        <v>70</v>
      </c>
      <c r="AU120" s="122" t="s">
        <v>79</v>
      </c>
      <c r="AY120" s="115" t="s">
        <v>121</v>
      </c>
      <c r="BK120" s="123">
        <f>SUM(BK121:BK159)</f>
        <v>0</v>
      </c>
    </row>
    <row r="121" spans="2:65" s="1" customFormat="1" ht="21.75" customHeight="1">
      <c r="B121" s="126"/>
      <c r="C121" s="127" t="s">
        <v>168</v>
      </c>
      <c r="D121" s="127" t="s">
        <v>124</v>
      </c>
      <c r="E121" s="128" t="s">
        <v>766</v>
      </c>
      <c r="F121" s="129" t="s">
        <v>767</v>
      </c>
      <c r="G121" s="130" t="s">
        <v>303</v>
      </c>
      <c r="H121" s="131">
        <v>21.41</v>
      </c>
      <c r="I121" s="132"/>
      <c r="J121" s="133">
        <f>ROUND(I121*H121,2)</f>
        <v>0</v>
      </c>
      <c r="K121" s="129" t="s">
        <v>240</v>
      </c>
      <c r="L121" s="31"/>
      <c r="M121" s="134" t="s">
        <v>3</v>
      </c>
      <c r="N121" s="135" t="s">
        <v>42</v>
      </c>
      <c r="P121" s="136">
        <f>O121*H121</f>
        <v>0</v>
      </c>
      <c r="Q121" s="136">
        <v>2.5505399999999998</v>
      </c>
      <c r="R121" s="136">
        <f>Q121*H121</f>
        <v>54.607061399999999</v>
      </c>
      <c r="S121" s="136">
        <v>0</v>
      </c>
      <c r="T121" s="137">
        <f>S121*H121</f>
        <v>0</v>
      </c>
      <c r="AR121" s="138" t="s">
        <v>141</v>
      </c>
      <c r="AT121" s="138" t="s">
        <v>124</v>
      </c>
      <c r="AU121" s="138" t="s">
        <v>81</v>
      </c>
      <c r="AY121" s="16" t="s">
        <v>121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79</v>
      </c>
      <c r="BK121" s="139">
        <f>ROUND(I121*H121,2)</f>
        <v>0</v>
      </c>
      <c r="BL121" s="16" t="s">
        <v>141</v>
      </c>
      <c r="BM121" s="138" t="s">
        <v>768</v>
      </c>
    </row>
    <row r="122" spans="2:65" s="1" customFormat="1" ht="18">
      <c r="B122" s="31"/>
      <c r="D122" s="140" t="s">
        <v>130</v>
      </c>
      <c r="F122" s="141" t="s">
        <v>769</v>
      </c>
      <c r="I122" s="142"/>
      <c r="L122" s="31"/>
      <c r="M122" s="143"/>
      <c r="T122" s="52"/>
      <c r="AT122" s="16" t="s">
        <v>130</v>
      </c>
      <c r="AU122" s="16" t="s">
        <v>81</v>
      </c>
    </row>
    <row r="123" spans="2:65" s="1" customFormat="1" ht="10">
      <c r="B123" s="31"/>
      <c r="D123" s="156" t="s">
        <v>243</v>
      </c>
      <c r="F123" s="157" t="s">
        <v>770</v>
      </c>
      <c r="I123" s="142"/>
      <c r="L123" s="31"/>
      <c r="M123" s="143"/>
      <c r="T123" s="52"/>
      <c r="AT123" s="16" t="s">
        <v>243</v>
      </c>
      <c r="AU123" s="16" t="s">
        <v>81</v>
      </c>
    </row>
    <row r="124" spans="2:65" s="12" customFormat="1" ht="10">
      <c r="B124" s="145"/>
      <c r="D124" s="140" t="s">
        <v>212</v>
      </c>
      <c r="E124" s="146" t="s">
        <v>3</v>
      </c>
      <c r="F124" s="147" t="s">
        <v>771</v>
      </c>
      <c r="H124" s="148">
        <v>21.41</v>
      </c>
      <c r="I124" s="149"/>
      <c r="L124" s="145"/>
      <c r="M124" s="150"/>
      <c r="T124" s="151"/>
      <c r="AT124" s="146" t="s">
        <v>212</v>
      </c>
      <c r="AU124" s="146" t="s">
        <v>81</v>
      </c>
      <c r="AV124" s="12" t="s">
        <v>81</v>
      </c>
      <c r="AW124" s="12" t="s">
        <v>33</v>
      </c>
      <c r="AX124" s="12" t="s">
        <v>79</v>
      </c>
      <c r="AY124" s="146" t="s">
        <v>121</v>
      </c>
    </row>
    <row r="125" spans="2:65" s="1" customFormat="1" ht="16.5" customHeight="1">
      <c r="B125" s="126"/>
      <c r="C125" s="127" t="s">
        <v>173</v>
      </c>
      <c r="D125" s="127" t="s">
        <v>124</v>
      </c>
      <c r="E125" s="128" t="s">
        <v>772</v>
      </c>
      <c r="F125" s="129" t="s">
        <v>773</v>
      </c>
      <c r="G125" s="130" t="s">
        <v>277</v>
      </c>
      <c r="H125" s="131">
        <v>17</v>
      </c>
      <c r="I125" s="132"/>
      <c r="J125" s="133">
        <f>ROUND(I125*H125,2)</f>
        <v>0</v>
      </c>
      <c r="K125" s="129" t="s">
        <v>240</v>
      </c>
      <c r="L125" s="31"/>
      <c r="M125" s="134" t="s">
        <v>3</v>
      </c>
      <c r="N125" s="135" t="s">
        <v>42</v>
      </c>
      <c r="P125" s="136">
        <f>O125*H125</f>
        <v>0</v>
      </c>
      <c r="Q125" s="136">
        <v>1.2999999999999999E-3</v>
      </c>
      <c r="R125" s="136">
        <f>Q125*H125</f>
        <v>2.2099999999999998E-2</v>
      </c>
      <c r="S125" s="136">
        <v>0</v>
      </c>
      <c r="T125" s="137">
        <f>S125*H125</f>
        <v>0</v>
      </c>
      <c r="AR125" s="138" t="s">
        <v>141</v>
      </c>
      <c r="AT125" s="138" t="s">
        <v>124</v>
      </c>
      <c r="AU125" s="138" t="s">
        <v>81</v>
      </c>
      <c r="AY125" s="16" t="s">
        <v>121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79</v>
      </c>
      <c r="BK125" s="139">
        <f>ROUND(I125*H125,2)</f>
        <v>0</v>
      </c>
      <c r="BL125" s="16" t="s">
        <v>141</v>
      </c>
      <c r="BM125" s="138" t="s">
        <v>774</v>
      </c>
    </row>
    <row r="126" spans="2:65" s="1" customFormat="1" ht="10">
      <c r="B126" s="31"/>
      <c r="D126" s="140" t="s">
        <v>130</v>
      </c>
      <c r="F126" s="141" t="s">
        <v>775</v>
      </c>
      <c r="I126" s="142"/>
      <c r="L126" s="31"/>
      <c r="M126" s="143"/>
      <c r="T126" s="52"/>
      <c r="AT126" s="16" t="s">
        <v>130</v>
      </c>
      <c r="AU126" s="16" t="s">
        <v>81</v>
      </c>
    </row>
    <row r="127" spans="2:65" s="1" customFormat="1" ht="10">
      <c r="B127" s="31"/>
      <c r="D127" s="156" t="s">
        <v>243</v>
      </c>
      <c r="F127" s="157" t="s">
        <v>776</v>
      </c>
      <c r="I127" s="142"/>
      <c r="L127" s="31"/>
      <c r="M127" s="143"/>
      <c r="T127" s="52"/>
      <c r="AT127" s="16" t="s">
        <v>243</v>
      </c>
      <c r="AU127" s="16" t="s">
        <v>81</v>
      </c>
    </row>
    <row r="128" spans="2:65" s="12" customFormat="1" ht="10">
      <c r="B128" s="145"/>
      <c r="D128" s="140" t="s">
        <v>212</v>
      </c>
      <c r="E128" s="146" t="s">
        <v>3</v>
      </c>
      <c r="F128" s="147" t="s">
        <v>196</v>
      </c>
      <c r="H128" s="148">
        <v>17</v>
      </c>
      <c r="I128" s="149"/>
      <c r="L128" s="145"/>
      <c r="M128" s="150"/>
      <c r="T128" s="151"/>
      <c r="AT128" s="146" t="s">
        <v>212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121</v>
      </c>
    </row>
    <row r="129" spans="2:65" s="1" customFormat="1" ht="16.5" customHeight="1">
      <c r="B129" s="126"/>
      <c r="C129" s="127" t="s">
        <v>179</v>
      </c>
      <c r="D129" s="127" t="s">
        <v>124</v>
      </c>
      <c r="E129" s="128" t="s">
        <v>777</v>
      </c>
      <c r="F129" s="129" t="s">
        <v>778</v>
      </c>
      <c r="G129" s="130" t="s">
        <v>277</v>
      </c>
      <c r="H129" s="131">
        <v>17</v>
      </c>
      <c r="I129" s="132"/>
      <c r="J129" s="133">
        <f>ROUND(I129*H129,2)</f>
        <v>0</v>
      </c>
      <c r="K129" s="129" t="s">
        <v>240</v>
      </c>
      <c r="L129" s="31"/>
      <c r="M129" s="134" t="s">
        <v>3</v>
      </c>
      <c r="N129" s="135" t="s">
        <v>42</v>
      </c>
      <c r="P129" s="136">
        <f>O129*H129</f>
        <v>0</v>
      </c>
      <c r="Q129" s="136">
        <v>4.0000000000000003E-5</v>
      </c>
      <c r="R129" s="136">
        <f>Q129*H129</f>
        <v>6.8000000000000005E-4</v>
      </c>
      <c r="S129" s="136">
        <v>0</v>
      </c>
      <c r="T129" s="137">
        <f>S129*H129</f>
        <v>0</v>
      </c>
      <c r="AR129" s="138" t="s">
        <v>141</v>
      </c>
      <c r="AT129" s="138" t="s">
        <v>124</v>
      </c>
      <c r="AU129" s="138" t="s">
        <v>81</v>
      </c>
      <c r="AY129" s="16" t="s">
        <v>121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79</v>
      </c>
      <c r="BK129" s="139">
        <f>ROUND(I129*H129,2)</f>
        <v>0</v>
      </c>
      <c r="BL129" s="16" t="s">
        <v>141</v>
      </c>
      <c r="BM129" s="138" t="s">
        <v>779</v>
      </c>
    </row>
    <row r="130" spans="2:65" s="1" customFormat="1" ht="10">
      <c r="B130" s="31"/>
      <c r="D130" s="140" t="s">
        <v>130</v>
      </c>
      <c r="F130" s="141" t="s">
        <v>780</v>
      </c>
      <c r="I130" s="142"/>
      <c r="L130" s="31"/>
      <c r="M130" s="143"/>
      <c r="T130" s="52"/>
      <c r="AT130" s="16" t="s">
        <v>130</v>
      </c>
      <c r="AU130" s="16" t="s">
        <v>81</v>
      </c>
    </row>
    <row r="131" spans="2:65" s="1" customFormat="1" ht="10">
      <c r="B131" s="31"/>
      <c r="D131" s="156" t="s">
        <v>243</v>
      </c>
      <c r="F131" s="157" t="s">
        <v>781</v>
      </c>
      <c r="I131" s="142"/>
      <c r="L131" s="31"/>
      <c r="M131" s="143"/>
      <c r="T131" s="52"/>
      <c r="AT131" s="16" t="s">
        <v>243</v>
      </c>
      <c r="AU131" s="16" t="s">
        <v>81</v>
      </c>
    </row>
    <row r="132" spans="2:65" s="12" customFormat="1" ht="10">
      <c r="B132" s="145"/>
      <c r="D132" s="140" t="s">
        <v>212</v>
      </c>
      <c r="E132" s="146" t="s">
        <v>3</v>
      </c>
      <c r="F132" s="147" t="s">
        <v>196</v>
      </c>
      <c r="H132" s="148">
        <v>17</v>
      </c>
      <c r="I132" s="149"/>
      <c r="L132" s="145"/>
      <c r="M132" s="150"/>
      <c r="T132" s="151"/>
      <c r="AT132" s="146" t="s">
        <v>212</v>
      </c>
      <c r="AU132" s="146" t="s">
        <v>81</v>
      </c>
      <c r="AV132" s="12" t="s">
        <v>81</v>
      </c>
      <c r="AW132" s="12" t="s">
        <v>33</v>
      </c>
      <c r="AX132" s="12" t="s">
        <v>79</v>
      </c>
      <c r="AY132" s="146" t="s">
        <v>121</v>
      </c>
    </row>
    <row r="133" spans="2:65" s="1" customFormat="1" ht="21.75" customHeight="1">
      <c r="B133" s="126"/>
      <c r="C133" s="127" t="s">
        <v>186</v>
      </c>
      <c r="D133" s="127" t="s">
        <v>124</v>
      </c>
      <c r="E133" s="128" t="s">
        <v>782</v>
      </c>
      <c r="F133" s="129" t="s">
        <v>783</v>
      </c>
      <c r="G133" s="130" t="s">
        <v>368</v>
      </c>
      <c r="H133" s="131">
        <v>2.25</v>
      </c>
      <c r="I133" s="132"/>
      <c r="J133" s="133">
        <f>ROUND(I133*H133,2)</f>
        <v>0</v>
      </c>
      <c r="K133" s="129" t="s">
        <v>240</v>
      </c>
      <c r="L133" s="31"/>
      <c r="M133" s="134" t="s">
        <v>3</v>
      </c>
      <c r="N133" s="135" t="s">
        <v>42</v>
      </c>
      <c r="P133" s="136">
        <f>O133*H133</f>
        <v>0</v>
      </c>
      <c r="Q133" s="136">
        <v>1.0383</v>
      </c>
      <c r="R133" s="136">
        <f>Q133*H133</f>
        <v>2.3361749999999999</v>
      </c>
      <c r="S133" s="136">
        <v>0</v>
      </c>
      <c r="T133" s="137">
        <f>S133*H133</f>
        <v>0</v>
      </c>
      <c r="AR133" s="138" t="s">
        <v>141</v>
      </c>
      <c r="AT133" s="138" t="s">
        <v>124</v>
      </c>
      <c r="AU133" s="138" t="s">
        <v>81</v>
      </c>
      <c r="AY133" s="16" t="s">
        <v>121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79</v>
      </c>
      <c r="BK133" s="139">
        <f>ROUND(I133*H133,2)</f>
        <v>0</v>
      </c>
      <c r="BL133" s="16" t="s">
        <v>141</v>
      </c>
      <c r="BM133" s="138" t="s">
        <v>784</v>
      </c>
    </row>
    <row r="134" spans="2:65" s="1" customFormat="1" ht="18">
      <c r="B134" s="31"/>
      <c r="D134" s="140" t="s">
        <v>130</v>
      </c>
      <c r="F134" s="141" t="s">
        <v>785</v>
      </c>
      <c r="I134" s="142"/>
      <c r="L134" s="31"/>
      <c r="M134" s="143"/>
      <c r="T134" s="52"/>
      <c r="AT134" s="16" t="s">
        <v>130</v>
      </c>
      <c r="AU134" s="16" t="s">
        <v>81</v>
      </c>
    </row>
    <row r="135" spans="2:65" s="1" customFormat="1" ht="10">
      <c r="B135" s="31"/>
      <c r="D135" s="156" t="s">
        <v>243</v>
      </c>
      <c r="F135" s="157" t="s">
        <v>786</v>
      </c>
      <c r="I135" s="142"/>
      <c r="L135" s="31"/>
      <c r="M135" s="143"/>
      <c r="T135" s="52"/>
      <c r="AT135" s="16" t="s">
        <v>243</v>
      </c>
      <c r="AU135" s="16" t="s">
        <v>81</v>
      </c>
    </row>
    <row r="136" spans="2:65" s="12" customFormat="1" ht="10">
      <c r="B136" s="145"/>
      <c r="D136" s="140" t="s">
        <v>212</v>
      </c>
      <c r="E136" s="146" t="s">
        <v>3</v>
      </c>
      <c r="F136" s="147" t="s">
        <v>787</v>
      </c>
      <c r="H136" s="148">
        <v>2.25</v>
      </c>
      <c r="I136" s="149"/>
      <c r="L136" s="145"/>
      <c r="M136" s="150"/>
      <c r="T136" s="151"/>
      <c r="AT136" s="146" t="s">
        <v>212</v>
      </c>
      <c r="AU136" s="146" t="s">
        <v>81</v>
      </c>
      <c r="AV136" s="12" t="s">
        <v>81</v>
      </c>
      <c r="AW136" s="12" t="s">
        <v>33</v>
      </c>
      <c r="AX136" s="12" t="s">
        <v>79</v>
      </c>
      <c r="AY136" s="146" t="s">
        <v>121</v>
      </c>
    </row>
    <row r="137" spans="2:65" s="13" customFormat="1" ht="10">
      <c r="B137" s="158"/>
      <c r="D137" s="140" t="s">
        <v>212</v>
      </c>
      <c r="E137" s="159" t="s">
        <v>3</v>
      </c>
      <c r="F137" s="160" t="s">
        <v>788</v>
      </c>
      <c r="H137" s="159" t="s">
        <v>3</v>
      </c>
      <c r="I137" s="161"/>
      <c r="L137" s="158"/>
      <c r="M137" s="162"/>
      <c r="T137" s="163"/>
      <c r="AT137" s="159" t="s">
        <v>212</v>
      </c>
      <c r="AU137" s="159" t="s">
        <v>81</v>
      </c>
      <c r="AV137" s="13" t="s">
        <v>79</v>
      </c>
      <c r="AW137" s="13" t="s">
        <v>33</v>
      </c>
      <c r="AX137" s="13" t="s">
        <v>71</v>
      </c>
      <c r="AY137" s="159" t="s">
        <v>121</v>
      </c>
    </row>
    <row r="138" spans="2:65" s="1" customFormat="1" ht="24.15" customHeight="1">
      <c r="B138" s="126"/>
      <c r="C138" s="127" t="s">
        <v>202</v>
      </c>
      <c r="D138" s="127" t="s">
        <v>124</v>
      </c>
      <c r="E138" s="128" t="s">
        <v>789</v>
      </c>
      <c r="F138" s="129" t="s">
        <v>790</v>
      </c>
      <c r="G138" s="130" t="s">
        <v>303</v>
      </c>
      <c r="H138" s="131">
        <v>10.864000000000001</v>
      </c>
      <c r="I138" s="132"/>
      <c r="J138" s="133">
        <f>ROUND(I138*H138,2)</f>
        <v>0</v>
      </c>
      <c r="K138" s="129" t="s">
        <v>240</v>
      </c>
      <c r="L138" s="31"/>
      <c r="M138" s="134" t="s">
        <v>3</v>
      </c>
      <c r="N138" s="135" t="s">
        <v>42</v>
      </c>
      <c r="P138" s="136">
        <f>O138*H138</f>
        <v>0</v>
      </c>
      <c r="Q138" s="136">
        <v>2.47214</v>
      </c>
      <c r="R138" s="136">
        <f>Q138*H138</f>
        <v>26.85732896</v>
      </c>
      <c r="S138" s="136">
        <v>0</v>
      </c>
      <c r="T138" s="137">
        <f>S138*H138</f>
        <v>0</v>
      </c>
      <c r="AR138" s="138" t="s">
        <v>141</v>
      </c>
      <c r="AT138" s="138" t="s">
        <v>124</v>
      </c>
      <c r="AU138" s="138" t="s">
        <v>81</v>
      </c>
      <c r="AY138" s="16" t="s">
        <v>121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79</v>
      </c>
      <c r="BK138" s="139">
        <f>ROUND(I138*H138,2)</f>
        <v>0</v>
      </c>
      <c r="BL138" s="16" t="s">
        <v>141</v>
      </c>
      <c r="BM138" s="138" t="s">
        <v>791</v>
      </c>
    </row>
    <row r="139" spans="2:65" s="1" customFormat="1" ht="18">
      <c r="B139" s="31"/>
      <c r="D139" s="140" t="s">
        <v>130</v>
      </c>
      <c r="F139" s="141" t="s">
        <v>792</v>
      </c>
      <c r="I139" s="142"/>
      <c r="L139" s="31"/>
      <c r="M139" s="143"/>
      <c r="T139" s="52"/>
      <c r="AT139" s="16" t="s">
        <v>130</v>
      </c>
      <c r="AU139" s="16" t="s">
        <v>81</v>
      </c>
    </row>
    <row r="140" spans="2:65" s="1" customFormat="1" ht="10">
      <c r="B140" s="31"/>
      <c r="D140" s="156" t="s">
        <v>243</v>
      </c>
      <c r="F140" s="157" t="s">
        <v>793</v>
      </c>
      <c r="I140" s="142"/>
      <c r="L140" s="31"/>
      <c r="M140" s="143"/>
      <c r="T140" s="52"/>
      <c r="AT140" s="16" t="s">
        <v>243</v>
      </c>
      <c r="AU140" s="16" t="s">
        <v>81</v>
      </c>
    </row>
    <row r="141" spans="2:65" s="13" customFormat="1" ht="10">
      <c r="B141" s="158"/>
      <c r="D141" s="140" t="s">
        <v>212</v>
      </c>
      <c r="E141" s="159" t="s">
        <v>3</v>
      </c>
      <c r="F141" s="160" t="s">
        <v>794</v>
      </c>
      <c r="H141" s="159" t="s">
        <v>3</v>
      </c>
      <c r="I141" s="161"/>
      <c r="L141" s="158"/>
      <c r="M141" s="162"/>
      <c r="T141" s="163"/>
      <c r="AT141" s="159" t="s">
        <v>212</v>
      </c>
      <c r="AU141" s="159" t="s">
        <v>81</v>
      </c>
      <c r="AV141" s="13" t="s">
        <v>79</v>
      </c>
      <c r="AW141" s="13" t="s">
        <v>33</v>
      </c>
      <c r="AX141" s="13" t="s">
        <v>71</v>
      </c>
      <c r="AY141" s="159" t="s">
        <v>121</v>
      </c>
    </row>
    <row r="142" spans="2:65" s="12" customFormat="1" ht="10">
      <c r="B142" s="145"/>
      <c r="D142" s="140" t="s">
        <v>212</v>
      </c>
      <c r="E142" s="146" t="s">
        <v>3</v>
      </c>
      <c r="F142" s="147" t="s">
        <v>795</v>
      </c>
      <c r="H142" s="148">
        <v>10.864000000000001</v>
      </c>
      <c r="I142" s="149"/>
      <c r="L142" s="145"/>
      <c r="M142" s="150"/>
      <c r="T142" s="151"/>
      <c r="AT142" s="146" t="s">
        <v>212</v>
      </c>
      <c r="AU142" s="146" t="s">
        <v>81</v>
      </c>
      <c r="AV142" s="12" t="s">
        <v>81</v>
      </c>
      <c r="AW142" s="12" t="s">
        <v>33</v>
      </c>
      <c r="AX142" s="12" t="s">
        <v>79</v>
      </c>
      <c r="AY142" s="146" t="s">
        <v>121</v>
      </c>
    </row>
    <row r="143" spans="2:65" s="1" customFormat="1" ht="24.15" customHeight="1">
      <c r="B143" s="126"/>
      <c r="C143" s="127" t="s">
        <v>207</v>
      </c>
      <c r="D143" s="127" t="s">
        <v>124</v>
      </c>
      <c r="E143" s="128" t="s">
        <v>796</v>
      </c>
      <c r="F143" s="129" t="s">
        <v>797</v>
      </c>
      <c r="G143" s="130" t="s">
        <v>303</v>
      </c>
      <c r="H143" s="131">
        <v>10.247999999999999</v>
      </c>
      <c r="I143" s="132"/>
      <c r="J143" s="133">
        <f>ROUND(I143*H143,2)</f>
        <v>0</v>
      </c>
      <c r="K143" s="129" t="s">
        <v>240</v>
      </c>
      <c r="L143" s="31"/>
      <c r="M143" s="134" t="s">
        <v>3</v>
      </c>
      <c r="N143" s="135" t="s">
        <v>42</v>
      </c>
      <c r="P143" s="136">
        <f>O143*H143</f>
        <v>0</v>
      </c>
      <c r="Q143" s="136">
        <v>2.5018699999999998</v>
      </c>
      <c r="R143" s="136">
        <f>Q143*H143</f>
        <v>25.639163759999995</v>
      </c>
      <c r="S143" s="136">
        <v>0</v>
      </c>
      <c r="T143" s="137">
        <f>S143*H143</f>
        <v>0</v>
      </c>
      <c r="AR143" s="138" t="s">
        <v>141</v>
      </c>
      <c r="AT143" s="138" t="s">
        <v>124</v>
      </c>
      <c r="AU143" s="138" t="s">
        <v>81</v>
      </c>
      <c r="AY143" s="16" t="s">
        <v>121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79</v>
      </c>
      <c r="BK143" s="139">
        <f>ROUND(I143*H143,2)</f>
        <v>0</v>
      </c>
      <c r="BL143" s="16" t="s">
        <v>141</v>
      </c>
      <c r="BM143" s="138" t="s">
        <v>798</v>
      </c>
    </row>
    <row r="144" spans="2:65" s="1" customFormat="1" ht="18">
      <c r="B144" s="31"/>
      <c r="D144" s="140" t="s">
        <v>130</v>
      </c>
      <c r="F144" s="141" t="s">
        <v>799</v>
      </c>
      <c r="I144" s="142"/>
      <c r="L144" s="31"/>
      <c r="M144" s="143"/>
      <c r="T144" s="52"/>
      <c r="AT144" s="16" t="s">
        <v>130</v>
      </c>
      <c r="AU144" s="16" t="s">
        <v>81</v>
      </c>
    </row>
    <row r="145" spans="2:65" s="1" customFormat="1" ht="10">
      <c r="B145" s="31"/>
      <c r="D145" s="156" t="s">
        <v>243</v>
      </c>
      <c r="F145" s="157" t="s">
        <v>800</v>
      </c>
      <c r="I145" s="142"/>
      <c r="L145" s="31"/>
      <c r="M145" s="143"/>
      <c r="T145" s="52"/>
      <c r="AT145" s="16" t="s">
        <v>243</v>
      </c>
      <c r="AU145" s="16" t="s">
        <v>81</v>
      </c>
    </row>
    <row r="146" spans="2:65" s="12" customFormat="1" ht="10">
      <c r="B146" s="145"/>
      <c r="D146" s="140" t="s">
        <v>212</v>
      </c>
      <c r="E146" s="146" t="s">
        <v>3</v>
      </c>
      <c r="F146" s="147" t="s">
        <v>801</v>
      </c>
      <c r="H146" s="148">
        <v>10.247999999999999</v>
      </c>
      <c r="I146" s="149"/>
      <c r="L146" s="145"/>
      <c r="M146" s="150"/>
      <c r="T146" s="151"/>
      <c r="AT146" s="146" t="s">
        <v>212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121</v>
      </c>
    </row>
    <row r="147" spans="2:65" s="1" customFormat="1" ht="16.5" customHeight="1">
      <c r="B147" s="126"/>
      <c r="C147" s="127" t="s">
        <v>9</v>
      </c>
      <c r="D147" s="127" t="s">
        <v>124</v>
      </c>
      <c r="E147" s="128" t="s">
        <v>802</v>
      </c>
      <c r="F147" s="129" t="s">
        <v>803</v>
      </c>
      <c r="G147" s="130" t="s">
        <v>277</v>
      </c>
      <c r="H147" s="131">
        <v>44</v>
      </c>
      <c r="I147" s="132"/>
      <c r="J147" s="133">
        <f>ROUND(I147*H147,2)</f>
        <v>0</v>
      </c>
      <c r="K147" s="129" t="s">
        <v>240</v>
      </c>
      <c r="L147" s="31"/>
      <c r="M147" s="134" t="s">
        <v>3</v>
      </c>
      <c r="N147" s="135" t="s">
        <v>42</v>
      </c>
      <c r="P147" s="136">
        <f>O147*H147</f>
        <v>0</v>
      </c>
      <c r="Q147" s="136">
        <v>2.7499999999999998E-3</v>
      </c>
      <c r="R147" s="136">
        <f>Q147*H147</f>
        <v>0.121</v>
      </c>
      <c r="S147" s="136">
        <v>0</v>
      </c>
      <c r="T147" s="137">
        <f>S147*H147</f>
        <v>0</v>
      </c>
      <c r="AR147" s="138" t="s">
        <v>141</v>
      </c>
      <c r="AT147" s="138" t="s">
        <v>124</v>
      </c>
      <c r="AU147" s="138" t="s">
        <v>81</v>
      </c>
      <c r="AY147" s="16" t="s">
        <v>121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79</v>
      </c>
      <c r="BK147" s="139">
        <f>ROUND(I147*H147,2)</f>
        <v>0</v>
      </c>
      <c r="BL147" s="16" t="s">
        <v>141</v>
      </c>
      <c r="BM147" s="138" t="s">
        <v>804</v>
      </c>
    </row>
    <row r="148" spans="2:65" s="1" customFormat="1" ht="18">
      <c r="B148" s="31"/>
      <c r="D148" s="140" t="s">
        <v>130</v>
      </c>
      <c r="F148" s="141" t="s">
        <v>805</v>
      </c>
      <c r="I148" s="142"/>
      <c r="L148" s="31"/>
      <c r="M148" s="143"/>
      <c r="T148" s="52"/>
      <c r="AT148" s="16" t="s">
        <v>130</v>
      </c>
      <c r="AU148" s="16" t="s">
        <v>81</v>
      </c>
    </row>
    <row r="149" spans="2:65" s="1" customFormat="1" ht="10">
      <c r="B149" s="31"/>
      <c r="D149" s="156" t="s">
        <v>243</v>
      </c>
      <c r="F149" s="157" t="s">
        <v>806</v>
      </c>
      <c r="I149" s="142"/>
      <c r="L149" s="31"/>
      <c r="M149" s="143"/>
      <c r="T149" s="52"/>
      <c r="AT149" s="16" t="s">
        <v>243</v>
      </c>
      <c r="AU149" s="16" t="s">
        <v>81</v>
      </c>
    </row>
    <row r="150" spans="2:65" s="12" customFormat="1" ht="10">
      <c r="B150" s="145"/>
      <c r="D150" s="140" t="s">
        <v>212</v>
      </c>
      <c r="E150" s="146" t="s">
        <v>3</v>
      </c>
      <c r="F150" s="147" t="s">
        <v>533</v>
      </c>
      <c r="H150" s="148">
        <v>44</v>
      </c>
      <c r="I150" s="149"/>
      <c r="L150" s="145"/>
      <c r="M150" s="150"/>
      <c r="T150" s="151"/>
      <c r="AT150" s="146" t="s">
        <v>212</v>
      </c>
      <c r="AU150" s="146" t="s">
        <v>81</v>
      </c>
      <c r="AV150" s="12" t="s">
        <v>81</v>
      </c>
      <c r="AW150" s="12" t="s">
        <v>33</v>
      </c>
      <c r="AX150" s="12" t="s">
        <v>79</v>
      </c>
      <c r="AY150" s="146" t="s">
        <v>121</v>
      </c>
    </row>
    <row r="151" spans="2:65" s="1" customFormat="1" ht="21.75" customHeight="1">
      <c r="B151" s="126"/>
      <c r="C151" s="127" t="s">
        <v>191</v>
      </c>
      <c r="D151" s="127" t="s">
        <v>124</v>
      </c>
      <c r="E151" s="128" t="s">
        <v>807</v>
      </c>
      <c r="F151" s="129" t="s">
        <v>808</v>
      </c>
      <c r="G151" s="130" t="s">
        <v>277</v>
      </c>
      <c r="H151" s="131">
        <v>44</v>
      </c>
      <c r="I151" s="132"/>
      <c r="J151" s="133">
        <f>ROUND(I151*H151,2)</f>
        <v>0</v>
      </c>
      <c r="K151" s="129" t="s">
        <v>240</v>
      </c>
      <c r="L151" s="31"/>
      <c r="M151" s="134" t="s">
        <v>3</v>
      </c>
      <c r="N151" s="135" t="s">
        <v>42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141</v>
      </c>
      <c r="AT151" s="138" t="s">
        <v>124</v>
      </c>
      <c r="AU151" s="138" t="s">
        <v>81</v>
      </c>
      <c r="AY151" s="16" t="s">
        <v>121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79</v>
      </c>
      <c r="BK151" s="139">
        <f>ROUND(I151*H151,2)</f>
        <v>0</v>
      </c>
      <c r="BL151" s="16" t="s">
        <v>141</v>
      </c>
      <c r="BM151" s="138" t="s">
        <v>809</v>
      </c>
    </row>
    <row r="152" spans="2:65" s="1" customFormat="1" ht="18">
      <c r="B152" s="31"/>
      <c r="D152" s="140" t="s">
        <v>130</v>
      </c>
      <c r="F152" s="141" t="s">
        <v>810</v>
      </c>
      <c r="I152" s="142"/>
      <c r="L152" s="31"/>
      <c r="M152" s="143"/>
      <c r="T152" s="52"/>
      <c r="AT152" s="16" t="s">
        <v>130</v>
      </c>
      <c r="AU152" s="16" t="s">
        <v>81</v>
      </c>
    </row>
    <row r="153" spans="2:65" s="1" customFormat="1" ht="10">
      <c r="B153" s="31"/>
      <c r="D153" s="156" t="s">
        <v>243</v>
      </c>
      <c r="F153" s="157" t="s">
        <v>811</v>
      </c>
      <c r="I153" s="142"/>
      <c r="L153" s="31"/>
      <c r="M153" s="143"/>
      <c r="T153" s="52"/>
      <c r="AT153" s="16" t="s">
        <v>243</v>
      </c>
      <c r="AU153" s="16" t="s">
        <v>81</v>
      </c>
    </row>
    <row r="154" spans="2:65" s="12" customFormat="1" ht="10">
      <c r="B154" s="145"/>
      <c r="D154" s="140" t="s">
        <v>212</v>
      </c>
      <c r="E154" s="146" t="s">
        <v>3</v>
      </c>
      <c r="F154" s="147" t="s">
        <v>533</v>
      </c>
      <c r="H154" s="148">
        <v>44</v>
      </c>
      <c r="I154" s="149"/>
      <c r="L154" s="145"/>
      <c r="M154" s="150"/>
      <c r="T154" s="151"/>
      <c r="AT154" s="146" t="s">
        <v>212</v>
      </c>
      <c r="AU154" s="146" t="s">
        <v>81</v>
      </c>
      <c r="AV154" s="12" t="s">
        <v>81</v>
      </c>
      <c r="AW154" s="12" t="s">
        <v>33</v>
      </c>
      <c r="AX154" s="12" t="s">
        <v>79</v>
      </c>
      <c r="AY154" s="146" t="s">
        <v>121</v>
      </c>
    </row>
    <row r="155" spans="2:65" s="1" customFormat="1" ht="24.15" customHeight="1">
      <c r="B155" s="126"/>
      <c r="C155" s="127" t="s">
        <v>196</v>
      </c>
      <c r="D155" s="127" t="s">
        <v>124</v>
      </c>
      <c r="E155" s="128" t="s">
        <v>812</v>
      </c>
      <c r="F155" s="129" t="s">
        <v>813</v>
      </c>
      <c r="G155" s="130" t="s">
        <v>368</v>
      </c>
      <c r="H155" s="131">
        <v>2.4300000000000002</v>
      </c>
      <c r="I155" s="132"/>
      <c r="J155" s="133">
        <f>ROUND(I155*H155,2)</f>
        <v>0</v>
      </c>
      <c r="K155" s="129" t="s">
        <v>240</v>
      </c>
      <c r="L155" s="31"/>
      <c r="M155" s="134" t="s">
        <v>3</v>
      </c>
      <c r="N155" s="135" t="s">
        <v>42</v>
      </c>
      <c r="P155" s="136">
        <f>O155*H155</f>
        <v>0</v>
      </c>
      <c r="Q155" s="136">
        <v>1.0593999999999999</v>
      </c>
      <c r="R155" s="136">
        <f>Q155*H155</f>
        <v>2.5743420000000001</v>
      </c>
      <c r="S155" s="136">
        <v>0</v>
      </c>
      <c r="T155" s="137">
        <f>S155*H155</f>
        <v>0</v>
      </c>
      <c r="AR155" s="138" t="s">
        <v>141</v>
      </c>
      <c r="AT155" s="138" t="s">
        <v>124</v>
      </c>
      <c r="AU155" s="138" t="s">
        <v>81</v>
      </c>
      <c r="AY155" s="16" t="s">
        <v>121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79</v>
      </c>
      <c r="BK155" s="139">
        <f>ROUND(I155*H155,2)</f>
        <v>0</v>
      </c>
      <c r="BL155" s="16" t="s">
        <v>141</v>
      </c>
      <c r="BM155" s="138" t="s">
        <v>814</v>
      </c>
    </row>
    <row r="156" spans="2:65" s="1" customFormat="1" ht="27">
      <c r="B156" s="31"/>
      <c r="D156" s="140" t="s">
        <v>130</v>
      </c>
      <c r="F156" s="141" t="s">
        <v>815</v>
      </c>
      <c r="I156" s="142"/>
      <c r="L156" s="31"/>
      <c r="M156" s="143"/>
      <c r="T156" s="52"/>
      <c r="AT156" s="16" t="s">
        <v>130</v>
      </c>
      <c r="AU156" s="16" t="s">
        <v>81</v>
      </c>
    </row>
    <row r="157" spans="2:65" s="1" customFormat="1" ht="10">
      <c r="B157" s="31"/>
      <c r="D157" s="156" t="s">
        <v>243</v>
      </c>
      <c r="F157" s="157" t="s">
        <v>816</v>
      </c>
      <c r="I157" s="142"/>
      <c r="L157" s="31"/>
      <c r="M157" s="143"/>
      <c r="T157" s="52"/>
      <c r="AT157" s="16" t="s">
        <v>243</v>
      </c>
      <c r="AU157" s="16" t="s">
        <v>81</v>
      </c>
    </row>
    <row r="158" spans="2:65" s="12" customFormat="1" ht="10">
      <c r="B158" s="145"/>
      <c r="D158" s="140" t="s">
        <v>212</v>
      </c>
      <c r="E158" s="146" t="s">
        <v>3</v>
      </c>
      <c r="F158" s="147" t="s">
        <v>817</v>
      </c>
      <c r="H158" s="148">
        <v>2.4300000000000002</v>
      </c>
      <c r="I158" s="149"/>
      <c r="L158" s="145"/>
      <c r="M158" s="150"/>
      <c r="T158" s="151"/>
      <c r="AT158" s="146" t="s">
        <v>212</v>
      </c>
      <c r="AU158" s="146" t="s">
        <v>81</v>
      </c>
      <c r="AV158" s="12" t="s">
        <v>81</v>
      </c>
      <c r="AW158" s="12" t="s">
        <v>33</v>
      </c>
      <c r="AX158" s="12" t="s">
        <v>79</v>
      </c>
      <c r="AY158" s="146" t="s">
        <v>121</v>
      </c>
    </row>
    <row r="159" spans="2:65" s="13" customFormat="1" ht="10">
      <c r="B159" s="158"/>
      <c r="D159" s="140" t="s">
        <v>212</v>
      </c>
      <c r="E159" s="159" t="s">
        <v>3</v>
      </c>
      <c r="F159" s="160" t="s">
        <v>788</v>
      </c>
      <c r="H159" s="159" t="s">
        <v>3</v>
      </c>
      <c r="I159" s="161"/>
      <c r="L159" s="158"/>
      <c r="M159" s="162"/>
      <c r="T159" s="163"/>
      <c r="AT159" s="159" t="s">
        <v>212</v>
      </c>
      <c r="AU159" s="159" t="s">
        <v>81</v>
      </c>
      <c r="AV159" s="13" t="s">
        <v>79</v>
      </c>
      <c r="AW159" s="13" t="s">
        <v>33</v>
      </c>
      <c r="AX159" s="13" t="s">
        <v>71</v>
      </c>
      <c r="AY159" s="159" t="s">
        <v>121</v>
      </c>
    </row>
    <row r="160" spans="2:65" s="11" customFormat="1" ht="22.75" customHeight="1">
      <c r="B160" s="114"/>
      <c r="D160" s="115" t="s">
        <v>70</v>
      </c>
      <c r="E160" s="124" t="s">
        <v>818</v>
      </c>
      <c r="F160" s="124" t="s">
        <v>819</v>
      </c>
      <c r="I160" s="117"/>
      <c r="J160" s="125">
        <f>BK160</f>
        <v>0</v>
      </c>
      <c r="L160" s="114"/>
      <c r="M160" s="119"/>
      <c r="P160" s="120">
        <f>SUM(P161:P226)</f>
        <v>0</v>
      </c>
      <c r="R160" s="120">
        <f>SUM(R161:R226)</f>
        <v>4.4999999999999998E-2</v>
      </c>
      <c r="T160" s="121">
        <f>SUM(T161:T226)</f>
        <v>0</v>
      </c>
      <c r="AR160" s="115" t="s">
        <v>79</v>
      </c>
      <c r="AT160" s="122" t="s">
        <v>70</v>
      </c>
      <c r="AU160" s="122" t="s">
        <v>79</v>
      </c>
      <c r="AY160" s="115" t="s">
        <v>121</v>
      </c>
      <c r="BK160" s="123">
        <f>SUM(BK161:BK226)</f>
        <v>0</v>
      </c>
    </row>
    <row r="161" spans="2:65" s="1" customFormat="1" ht="21.75" customHeight="1">
      <c r="B161" s="126"/>
      <c r="C161" s="171" t="s">
        <v>347</v>
      </c>
      <c r="D161" s="171" t="s">
        <v>365</v>
      </c>
      <c r="E161" s="172" t="s">
        <v>820</v>
      </c>
      <c r="F161" s="173" t="s">
        <v>821</v>
      </c>
      <c r="G161" s="174" t="s">
        <v>822</v>
      </c>
      <c r="H161" s="175">
        <v>12</v>
      </c>
      <c r="I161" s="176"/>
      <c r="J161" s="177">
        <f>ROUND(I161*H161,2)</f>
        <v>0</v>
      </c>
      <c r="K161" s="173" t="s">
        <v>3</v>
      </c>
      <c r="L161" s="178"/>
      <c r="M161" s="179" t="s">
        <v>3</v>
      </c>
      <c r="N161" s="180" t="s">
        <v>42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161</v>
      </c>
      <c r="AT161" s="138" t="s">
        <v>365</v>
      </c>
      <c r="AU161" s="138" t="s">
        <v>81</v>
      </c>
      <c r="AY161" s="16" t="s">
        <v>121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79</v>
      </c>
      <c r="BK161" s="139">
        <f>ROUND(I161*H161,2)</f>
        <v>0</v>
      </c>
      <c r="BL161" s="16" t="s">
        <v>141</v>
      </c>
      <c r="BM161" s="138" t="s">
        <v>823</v>
      </c>
    </row>
    <row r="162" spans="2:65" s="1" customFormat="1" ht="10">
      <c r="B162" s="31"/>
      <c r="D162" s="140" t="s">
        <v>130</v>
      </c>
      <c r="F162" s="141" t="s">
        <v>821</v>
      </c>
      <c r="I162" s="142"/>
      <c r="L162" s="31"/>
      <c r="M162" s="143"/>
      <c r="T162" s="52"/>
      <c r="AT162" s="16" t="s">
        <v>130</v>
      </c>
      <c r="AU162" s="16" t="s">
        <v>81</v>
      </c>
    </row>
    <row r="163" spans="2:65" s="12" customFormat="1" ht="10">
      <c r="B163" s="145"/>
      <c r="D163" s="140" t="s">
        <v>212</v>
      </c>
      <c r="E163" s="146" t="s">
        <v>3</v>
      </c>
      <c r="F163" s="147" t="s">
        <v>186</v>
      </c>
      <c r="H163" s="148">
        <v>12</v>
      </c>
      <c r="I163" s="149"/>
      <c r="L163" s="145"/>
      <c r="M163" s="150"/>
      <c r="T163" s="151"/>
      <c r="AT163" s="146" t="s">
        <v>212</v>
      </c>
      <c r="AU163" s="146" t="s">
        <v>81</v>
      </c>
      <c r="AV163" s="12" t="s">
        <v>81</v>
      </c>
      <c r="AW163" s="12" t="s">
        <v>33</v>
      </c>
      <c r="AX163" s="12" t="s">
        <v>79</v>
      </c>
      <c r="AY163" s="146" t="s">
        <v>121</v>
      </c>
    </row>
    <row r="164" spans="2:65" s="1" customFormat="1" ht="16.5" customHeight="1">
      <c r="B164" s="126"/>
      <c r="C164" s="171" t="s">
        <v>356</v>
      </c>
      <c r="D164" s="171" t="s">
        <v>365</v>
      </c>
      <c r="E164" s="172" t="s">
        <v>824</v>
      </c>
      <c r="F164" s="173" t="s">
        <v>825</v>
      </c>
      <c r="G164" s="174" t="s">
        <v>822</v>
      </c>
      <c r="H164" s="175">
        <v>30</v>
      </c>
      <c r="I164" s="176"/>
      <c r="J164" s="177">
        <f>ROUND(I164*H164,2)</f>
        <v>0</v>
      </c>
      <c r="K164" s="173" t="s">
        <v>3</v>
      </c>
      <c r="L164" s="178"/>
      <c r="M164" s="179" t="s">
        <v>3</v>
      </c>
      <c r="N164" s="180" t="s">
        <v>42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161</v>
      </c>
      <c r="AT164" s="138" t="s">
        <v>365</v>
      </c>
      <c r="AU164" s="138" t="s">
        <v>81</v>
      </c>
      <c r="AY164" s="16" t="s">
        <v>121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79</v>
      </c>
      <c r="BK164" s="139">
        <f>ROUND(I164*H164,2)</f>
        <v>0</v>
      </c>
      <c r="BL164" s="16" t="s">
        <v>141</v>
      </c>
      <c r="BM164" s="138" t="s">
        <v>826</v>
      </c>
    </row>
    <row r="165" spans="2:65" s="1" customFormat="1" ht="10">
      <c r="B165" s="31"/>
      <c r="D165" s="140" t="s">
        <v>130</v>
      </c>
      <c r="F165" s="141" t="s">
        <v>825</v>
      </c>
      <c r="I165" s="142"/>
      <c r="L165" s="31"/>
      <c r="M165" s="143"/>
      <c r="T165" s="52"/>
      <c r="AT165" s="16" t="s">
        <v>130</v>
      </c>
      <c r="AU165" s="16" t="s">
        <v>81</v>
      </c>
    </row>
    <row r="166" spans="2:65" s="12" customFormat="1" ht="10">
      <c r="B166" s="145"/>
      <c r="D166" s="140" t="s">
        <v>212</v>
      </c>
      <c r="E166" s="146" t="s">
        <v>3</v>
      </c>
      <c r="F166" s="147" t="s">
        <v>442</v>
      </c>
      <c r="H166" s="148">
        <v>30</v>
      </c>
      <c r="I166" s="149"/>
      <c r="L166" s="145"/>
      <c r="M166" s="150"/>
      <c r="T166" s="151"/>
      <c r="AT166" s="146" t="s">
        <v>212</v>
      </c>
      <c r="AU166" s="146" t="s">
        <v>81</v>
      </c>
      <c r="AV166" s="12" t="s">
        <v>81</v>
      </c>
      <c r="AW166" s="12" t="s">
        <v>33</v>
      </c>
      <c r="AX166" s="12" t="s">
        <v>79</v>
      </c>
      <c r="AY166" s="146" t="s">
        <v>121</v>
      </c>
    </row>
    <row r="167" spans="2:65" s="1" customFormat="1" ht="16.5" customHeight="1">
      <c r="B167" s="126"/>
      <c r="C167" s="171" t="s">
        <v>364</v>
      </c>
      <c r="D167" s="171" t="s">
        <v>365</v>
      </c>
      <c r="E167" s="172" t="s">
        <v>827</v>
      </c>
      <c r="F167" s="173" t="s">
        <v>828</v>
      </c>
      <c r="G167" s="174" t="s">
        <v>822</v>
      </c>
      <c r="H167" s="175">
        <v>30</v>
      </c>
      <c r="I167" s="176"/>
      <c r="J167" s="177">
        <f>ROUND(I167*H167,2)</f>
        <v>0</v>
      </c>
      <c r="K167" s="173" t="s">
        <v>3</v>
      </c>
      <c r="L167" s="178"/>
      <c r="M167" s="179" t="s">
        <v>3</v>
      </c>
      <c r="N167" s="180" t="s">
        <v>42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161</v>
      </c>
      <c r="AT167" s="138" t="s">
        <v>365</v>
      </c>
      <c r="AU167" s="138" t="s">
        <v>81</v>
      </c>
      <c r="AY167" s="16" t="s">
        <v>121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79</v>
      </c>
      <c r="BK167" s="139">
        <f>ROUND(I167*H167,2)</f>
        <v>0</v>
      </c>
      <c r="BL167" s="16" t="s">
        <v>141</v>
      </c>
      <c r="BM167" s="138" t="s">
        <v>829</v>
      </c>
    </row>
    <row r="168" spans="2:65" s="1" customFormat="1" ht="10">
      <c r="B168" s="31"/>
      <c r="D168" s="140" t="s">
        <v>130</v>
      </c>
      <c r="F168" s="141" t="s">
        <v>830</v>
      </c>
      <c r="I168" s="142"/>
      <c r="L168" s="31"/>
      <c r="M168" s="143"/>
      <c r="T168" s="52"/>
      <c r="AT168" s="16" t="s">
        <v>130</v>
      </c>
      <c r="AU168" s="16" t="s">
        <v>81</v>
      </c>
    </row>
    <row r="169" spans="2:65" s="12" customFormat="1" ht="10">
      <c r="B169" s="145"/>
      <c r="D169" s="140" t="s">
        <v>212</v>
      </c>
      <c r="E169" s="146" t="s">
        <v>3</v>
      </c>
      <c r="F169" s="147" t="s">
        <v>442</v>
      </c>
      <c r="H169" s="148">
        <v>30</v>
      </c>
      <c r="I169" s="149"/>
      <c r="L169" s="145"/>
      <c r="M169" s="150"/>
      <c r="T169" s="151"/>
      <c r="AT169" s="146" t="s">
        <v>212</v>
      </c>
      <c r="AU169" s="146" t="s">
        <v>81</v>
      </c>
      <c r="AV169" s="12" t="s">
        <v>81</v>
      </c>
      <c r="AW169" s="12" t="s">
        <v>33</v>
      </c>
      <c r="AX169" s="12" t="s">
        <v>79</v>
      </c>
      <c r="AY169" s="146" t="s">
        <v>121</v>
      </c>
    </row>
    <row r="170" spans="2:65" s="1" customFormat="1" ht="16.5" customHeight="1">
      <c r="B170" s="126"/>
      <c r="C170" s="171" t="s">
        <v>8</v>
      </c>
      <c r="D170" s="171" t="s">
        <v>365</v>
      </c>
      <c r="E170" s="172" t="s">
        <v>831</v>
      </c>
      <c r="F170" s="173" t="s">
        <v>832</v>
      </c>
      <c r="G170" s="174" t="s">
        <v>822</v>
      </c>
      <c r="H170" s="175">
        <v>60</v>
      </c>
      <c r="I170" s="176"/>
      <c r="J170" s="177">
        <f>ROUND(I170*H170,2)</f>
        <v>0</v>
      </c>
      <c r="K170" s="173" t="s">
        <v>3</v>
      </c>
      <c r="L170" s="178"/>
      <c r="M170" s="179" t="s">
        <v>3</v>
      </c>
      <c r="N170" s="180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161</v>
      </c>
      <c r="AT170" s="138" t="s">
        <v>365</v>
      </c>
      <c r="AU170" s="138" t="s">
        <v>81</v>
      </c>
      <c r="AY170" s="16" t="s">
        <v>121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79</v>
      </c>
      <c r="BK170" s="139">
        <f>ROUND(I170*H170,2)</f>
        <v>0</v>
      </c>
      <c r="BL170" s="16" t="s">
        <v>141</v>
      </c>
      <c r="BM170" s="138" t="s">
        <v>833</v>
      </c>
    </row>
    <row r="171" spans="2:65" s="1" customFormat="1" ht="10">
      <c r="B171" s="31"/>
      <c r="D171" s="140" t="s">
        <v>130</v>
      </c>
      <c r="F171" s="141" t="s">
        <v>832</v>
      </c>
      <c r="I171" s="142"/>
      <c r="L171" s="31"/>
      <c r="M171" s="143"/>
      <c r="T171" s="52"/>
      <c r="AT171" s="16" t="s">
        <v>130</v>
      </c>
      <c r="AU171" s="16" t="s">
        <v>81</v>
      </c>
    </row>
    <row r="172" spans="2:65" s="12" customFormat="1" ht="10">
      <c r="B172" s="145"/>
      <c r="D172" s="140" t="s">
        <v>212</v>
      </c>
      <c r="E172" s="146" t="s">
        <v>3</v>
      </c>
      <c r="F172" s="147" t="s">
        <v>648</v>
      </c>
      <c r="H172" s="148">
        <v>60</v>
      </c>
      <c r="I172" s="149"/>
      <c r="L172" s="145"/>
      <c r="M172" s="150"/>
      <c r="T172" s="151"/>
      <c r="AT172" s="146" t="s">
        <v>212</v>
      </c>
      <c r="AU172" s="146" t="s">
        <v>81</v>
      </c>
      <c r="AV172" s="12" t="s">
        <v>81</v>
      </c>
      <c r="AW172" s="12" t="s">
        <v>33</v>
      </c>
      <c r="AX172" s="12" t="s">
        <v>79</v>
      </c>
      <c r="AY172" s="146" t="s">
        <v>121</v>
      </c>
    </row>
    <row r="173" spans="2:65" s="1" customFormat="1" ht="16.5" customHeight="1">
      <c r="B173" s="126"/>
      <c r="C173" s="171" t="s">
        <v>376</v>
      </c>
      <c r="D173" s="171" t="s">
        <v>365</v>
      </c>
      <c r="E173" s="172" t="s">
        <v>834</v>
      </c>
      <c r="F173" s="173" t="s">
        <v>835</v>
      </c>
      <c r="G173" s="174" t="s">
        <v>822</v>
      </c>
      <c r="H173" s="175">
        <v>60</v>
      </c>
      <c r="I173" s="176"/>
      <c r="J173" s="177">
        <f>ROUND(I173*H173,2)</f>
        <v>0</v>
      </c>
      <c r="K173" s="173" t="s">
        <v>3</v>
      </c>
      <c r="L173" s="178"/>
      <c r="M173" s="179" t="s">
        <v>3</v>
      </c>
      <c r="N173" s="180" t="s">
        <v>42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161</v>
      </c>
      <c r="AT173" s="138" t="s">
        <v>365</v>
      </c>
      <c r="AU173" s="138" t="s">
        <v>81</v>
      </c>
      <c r="AY173" s="16" t="s">
        <v>121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79</v>
      </c>
      <c r="BK173" s="139">
        <f>ROUND(I173*H173,2)</f>
        <v>0</v>
      </c>
      <c r="BL173" s="16" t="s">
        <v>141</v>
      </c>
      <c r="BM173" s="138" t="s">
        <v>836</v>
      </c>
    </row>
    <row r="174" spans="2:65" s="1" customFormat="1" ht="10">
      <c r="B174" s="31"/>
      <c r="D174" s="140" t="s">
        <v>130</v>
      </c>
      <c r="F174" s="141" t="s">
        <v>835</v>
      </c>
      <c r="I174" s="142"/>
      <c r="L174" s="31"/>
      <c r="M174" s="143"/>
      <c r="T174" s="52"/>
      <c r="AT174" s="16" t="s">
        <v>130</v>
      </c>
      <c r="AU174" s="16" t="s">
        <v>81</v>
      </c>
    </row>
    <row r="175" spans="2:65" s="12" customFormat="1" ht="10">
      <c r="B175" s="145"/>
      <c r="D175" s="140" t="s">
        <v>212</v>
      </c>
      <c r="E175" s="146" t="s">
        <v>3</v>
      </c>
      <c r="F175" s="147" t="s">
        <v>648</v>
      </c>
      <c r="H175" s="148">
        <v>60</v>
      </c>
      <c r="I175" s="149"/>
      <c r="L175" s="145"/>
      <c r="M175" s="150"/>
      <c r="T175" s="151"/>
      <c r="AT175" s="146" t="s">
        <v>212</v>
      </c>
      <c r="AU175" s="146" t="s">
        <v>81</v>
      </c>
      <c r="AV175" s="12" t="s">
        <v>81</v>
      </c>
      <c r="AW175" s="12" t="s">
        <v>33</v>
      </c>
      <c r="AX175" s="12" t="s">
        <v>79</v>
      </c>
      <c r="AY175" s="146" t="s">
        <v>121</v>
      </c>
    </row>
    <row r="176" spans="2:65" s="1" customFormat="1" ht="16.5" customHeight="1">
      <c r="B176" s="126"/>
      <c r="C176" s="171" t="s">
        <v>383</v>
      </c>
      <c r="D176" s="171" t="s">
        <v>365</v>
      </c>
      <c r="E176" s="172" t="s">
        <v>837</v>
      </c>
      <c r="F176" s="173" t="s">
        <v>838</v>
      </c>
      <c r="G176" s="174" t="s">
        <v>822</v>
      </c>
      <c r="H176" s="175">
        <v>23</v>
      </c>
      <c r="I176" s="176"/>
      <c r="J176" s="177">
        <f>ROUND(I176*H176,2)</f>
        <v>0</v>
      </c>
      <c r="K176" s="173" t="s">
        <v>3</v>
      </c>
      <c r="L176" s="178"/>
      <c r="M176" s="179" t="s">
        <v>3</v>
      </c>
      <c r="N176" s="180" t="s">
        <v>42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161</v>
      </c>
      <c r="AT176" s="138" t="s">
        <v>365</v>
      </c>
      <c r="AU176" s="138" t="s">
        <v>81</v>
      </c>
      <c r="AY176" s="16" t="s">
        <v>121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79</v>
      </c>
      <c r="BK176" s="139">
        <f>ROUND(I176*H176,2)</f>
        <v>0</v>
      </c>
      <c r="BL176" s="16" t="s">
        <v>141</v>
      </c>
      <c r="BM176" s="138" t="s">
        <v>839</v>
      </c>
    </row>
    <row r="177" spans="2:65" s="1" customFormat="1" ht="10">
      <c r="B177" s="31"/>
      <c r="D177" s="140" t="s">
        <v>130</v>
      </c>
      <c r="F177" s="141" t="s">
        <v>838</v>
      </c>
      <c r="I177" s="142"/>
      <c r="L177" s="31"/>
      <c r="M177" s="143"/>
      <c r="T177" s="52"/>
      <c r="AT177" s="16" t="s">
        <v>130</v>
      </c>
      <c r="AU177" s="16" t="s">
        <v>81</v>
      </c>
    </row>
    <row r="178" spans="2:65" s="12" customFormat="1" ht="10">
      <c r="B178" s="145"/>
      <c r="D178" s="140" t="s">
        <v>212</v>
      </c>
      <c r="E178" s="146" t="s">
        <v>3</v>
      </c>
      <c r="F178" s="147" t="s">
        <v>383</v>
      </c>
      <c r="H178" s="148">
        <v>23</v>
      </c>
      <c r="I178" s="149"/>
      <c r="L178" s="145"/>
      <c r="M178" s="150"/>
      <c r="T178" s="151"/>
      <c r="AT178" s="146" t="s">
        <v>212</v>
      </c>
      <c r="AU178" s="146" t="s">
        <v>81</v>
      </c>
      <c r="AV178" s="12" t="s">
        <v>81</v>
      </c>
      <c r="AW178" s="12" t="s">
        <v>33</v>
      </c>
      <c r="AX178" s="12" t="s">
        <v>79</v>
      </c>
      <c r="AY178" s="146" t="s">
        <v>121</v>
      </c>
    </row>
    <row r="179" spans="2:65" s="1" customFormat="1" ht="16.5" customHeight="1">
      <c r="B179" s="126"/>
      <c r="C179" s="171" t="s">
        <v>395</v>
      </c>
      <c r="D179" s="171" t="s">
        <v>365</v>
      </c>
      <c r="E179" s="172" t="s">
        <v>840</v>
      </c>
      <c r="F179" s="173" t="s">
        <v>841</v>
      </c>
      <c r="G179" s="174" t="s">
        <v>822</v>
      </c>
      <c r="H179" s="175">
        <v>23</v>
      </c>
      <c r="I179" s="176"/>
      <c r="J179" s="177">
        <f>ROUND(I179*H179,2)</f>
        <v>0</v>
      </c>
      <c r="K179" s="173" t="s">
        <v>3</v>
      </c>
      <c r="L179" s="178"/>
      <c r="M179" s="179" t="s">
        <v>3</v>
      </c>
      <c r="N179" s="180" t="s">
        <v>42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161</v>
      </c>
      <c r="AT179" s="138" t="s">
        <v>365</v>
      </c>
      <c r="AU179" s="138" t="s">
        <v>81</v>
      </c>
      <c r="AY179" s="16" t="s">
        <v>121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79</v>
      </c>
      <c r="BK179" s="139">
        <f>ROUND(I179*H179,2)</f>
        <v>0</v>
      </c>
      <c r="BL179" s="16" t="s">
        <v>141</v>
      </c>
      <c r="BM179" s="138" t="s">
        <v>842</v>
      </c>
    </row>
    <row r="180" spans="2:65" s="1" customFormat="1" ht="10">
      <c r="B180" s="31"/>
      <c r="D180" s="140" t="s">
        <v>130</v>
      </c>
      <c r="F180" s="141" t="s">
        <v>841</v>
      </c>
      <c r="I180" s="142"/>
      <c r="L180" s="31"/>
      <c r="M180" s="143"/>
      <c r="T180" s="52"/>
      <c r="AT180" s="16" t="s">
        <v>130</v>
      </c>
      <c r="AU180" s="16" t="s">
        <v>81</v>
      </c>
    </row>
    <row r="181" spans="2:65" s="12" customFormat="1" ht="10">
      <c r="B181" s="145"/>
      <c r="D181" s="140" t="s">
        <v>212</v>
      </c>
      <c r="E181" s="146" t="s">
        <v>3</v>
      </c>
      <c r="F181" s="147" t="s">
        <v>383</v>
      </c>
      <c r="H181" s="148">
        <v>23</v>
      </c>
      <c r="I181" s="149"/>
      <c r="L181" s="145"/>
      <c r="M181" s="150"/>
      <c r="T181" s="151"/>
      <c r="AT181" s="146" t="s">
        <v>212</v>
      </c>
      <c r="AU181" s="146" t="s">
        <v>81</v>
      </c>
      <c r="AV181" s="12" t="s">
        <v>81</v>
      </c>
      <c r="AW181" s="12" t="s">
        <v>33</v>
      </c>
      <c r="AX181" s="12" t="s">
        <v>79</v>
      </c>
      <c r="AY181" s="146" t="s">
        <v>121</v>
      </c>
    </row>
    <row r="182" spans="2:65" s="1" customFormat="1" ht="16.5" customHeight="1">
      <c r="B182" s="126"/>
      <c r="C182" s="171" t="s">
        <v>402</v>
      </c>
      <c r="D182" s="171" t="s">
        <v>365</v>
      </c>
      <c r="E182" s="172" t="s">
        <v>843</v>
      </c>
      <c r="F182" s="173" t="s">
        <v>844</v>
      </c>
      <c r="G182" s="174" t="s">
        <v>822</v>
      </c>
      <c r="H182" s="175">
        <v>12</v>
      </c>
      <c r="I182" s="176"/>
      <c r="J182" s="177">
        <f>ROUND(I182*H182,2)</f>
        <v>0</v>
      </c>
      <c r="K182" s="173" t="s">
        <v>3</v>
      </c>
      <c r="L182" s="178"/>
      <c r="M182" s="179" t="s">
        <v>3</v>
      </c>
      <c r="N182" s="180" t="s">
        <v>42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161</v>
      </c>
      <c r="AT182" s="138" t="s">
        <v>365</v>
      </c>
      <c r="AU182" s="138" t="s">
        <v>81</v>
      </c>
      <c r="AY182" s="16" t="s">
        <v>121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79</v>
      </c>
      <c r="BK182" s="139">
        <f>ROUND(I182*H182,2)</f>
        <v>0</v>
      </c>
      <c r="BL182" s="16" t="s">
        <v>141</v>
      </c>
      <c r="BM182" s="138" t="s">
        <v>845</v>
      </c>
    </row>
    <row r="183" spans="2:65" s="1" customFormat="1" ht="10">
      <c r="B183" s="31"/>
      <c r="D183" s="140" t="s">
        <v>130</v>
      </c>
      <c r="F183" s="141" t="s">
        <v>844</v>
      </c>
      <c r="I183" s="142"/>
      <c r="L183" s="31"/>
      <c r="M183" s="143"/>
      <c r="T183" s="52"/>
      <c r="AT183" s="16" t="s">
        <v>130</v>
      </c>
      <c r="AU183" s="16" t="s">
        <v>81</v>
      </c>
    </row>
    <row r="184" spans="2:65" s="12" customFormat="1" ht="10">
      <c r="B184" s="145"/>
      <c r="D184" s="140" t="s">
        <v>212</v>
      </c>
      <c r="E184" s="146" t="s">
        <v>3</v>
      </c>
      <c r="F184" s="147" t="s">
        <v>186</v>
      </c>
      <c r="H184" s="148">
        <v>12</v>
      </c>
      <c r="I184" s="149"/>
      <c r="L184" s="145"/>
      <c r="M184" s="150"/>
      <c r="T184" s="151"/>
      <c r="AT184" s="146" t="s">
        <v>212</v>
      </c>
      <c r="AU184" s="146" t="s">
        <v>81</v>
      </c>
      <c r="AV184" s="12" t="s">
        <v>81</v>
      </c>
      <c r="AW184" s="12" t="s">
        <v>33</v>
      </c>
      <c r="AX184" s="12" t="s">
        <v>79</v>
      </c>
      <c r="AY184" s="146" t="s">
        <v>121</v>
      </c>
    </row>
    <row r="185" spans="2:65" s="1" customFormat="1" ht="16.5" customHeight="1">
      <c r="B185" s="126"/>
      <c r="C185" s="171" t="s">
        <v>411</v>
      </c>
      <c r="D185" s="171" t="s">
        <v>365</v>
      </c>
      <c r="E185" s="172" t="s">
        <v>846</v>
      </c>
      <c r="F185" s="173" t="s">
        <v>847</v>
      </c>
      <c r="G185" s="174" t="s">
        <v>822</v>
      </c>
      <c r="H185" s="175">
        <v>24</v>
      </c>
      <c r="I185" s="176"/>
      <c r="J185" s="177">
        <f>ROUND(I185*H185,2)</f>
        <v>0</v>
      </c>
      <c r="K185" s="173" t="s">
        <v>3</v>
      </c>
      <c r="L185" s="178"/>
      <c r="M185" s="179" t="s">
        <v>3</v>
      </c>
      <c r="N185" s="180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161</v>
      </c>
      <c r="AT185" s="138" t="s">
        <v>365</v>
      </c>
      <c r="AU185" s="138" t="s">
        <v>81</v>
      </c>
      <c r="AY185" s="16" t="s">
        <v>121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79</v>
      </c>
      <c r="BK185" s="139">
        <f>ROUND(I185*H185,2)</f>
        <v>0</v>
      </c>
      <c r="BL185" s="16" t="s">
        <v>141</v>
      </c>
      <c r="BM185" s="138" t="s">
        <v>848</v>
      </c>
    </row>
    <row r="186" spans="2:65" s="1" customFormat="1" ht="10">
      <c r="B186" s="31"/>
      <c r="D186" s="140" t="s">
        <v>130</v>
      </c>
      <c r="F186" s="141" t="s">
        <v>849</v>
      </c>
      <c r="I186" s="142"/>
      <c r="L186" s="31"/>
      <c r="M186" s="143"/>
      <c r="T186" s="52"/>
      <c r="AT186" s="16" t="s">
        <v>130</v>
      </c>
      <c r="AU186" s="16" t="s">
        <v>81</v>
      </c>
    </row>
    <row r="187" spans="2:65" s="12" customFormat="1" ht="10">
      <c r="B187" s="145"/>
      <c r="D187" s="140" t="s">
        <v>212</v>
      </c>
      <c r="E187" s="146" t="s">
        <v>3</v>
      </c>
      <c r="F187" s="147" t="s">
        <v>395</v>
      </c>
      <c r="H187" s="148">
        <v>24</v>
      </c>
      <c r="I187" s="149"/>
      <c r="L187" s="145"/>
      <c r="M187" s="150"/>
      <c r="T187" s="151"/>
      <c r="AT187" s="146" t="s">
        <v>212</v>
      </c>
      <c r="AU187" s="146" t="s">
        <v>81</v>
      </c>
      <c r="AV187" s="12" t="s">
        <v>81</v>
      </c>
      <c r="AW187" s="12" t="s">
        <v>33</v>
      </c>
      <c r="AX187" s="12" t="s">
        <v>79</v>
      </c>
      <c r="AY187" s="146" t="s">
        <v>121</v>
      </c>
    </row>
    <row r="188" spans="2:65" s="1" customFormat="1" ht="16.5" customHeight="1">
      <c r="B188" s="126"/>
      <c r="C188" s="171" t="s">
        <v>418</v>
      </c>
      <c r="D188" s="171" t="s">
        <v>365</v>
      </c>
      <c r="E188" s="172" t="s">
        <v>850</v>
      </c>
      <c r="F188" s="173" t="s">
        <v>851</v>
      </c>
      <c r="G188" s="174" t="s">
        <v>822</v>
      </c>
      <c r="H188" s="175">
        <v>24</v>
      </c>
      <c r="I188" s="176"/>
      <c r="J188" s="177">
        <f>ROUND(I188*H188,2)</f>
        <v>0</v>
      </c>
      <c r="K188" s="173" t="s">
        <v>3</v>
      </c>
      <c r="L188" s="178"/>
      <c r="M188" s="179" t="s">
        <v>3</v>
      </c>
      <c r="N188" s="180" t="s">
        <v>42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161</v>
      </c>
      <c r="AT188" s="138" t="s">
        <v>365</v>
      </c>
      <c r="AU188" s="138" t="s">
        <v>81</v>
      </c>
      <c r="AY188" s="16" t="s">
        <v>121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79</v>
      </c>
      <c r="BK188" s="139">
        <f>ROUND(I188*H188,2)</f>
        <v>0</v>
      </c>
      <c r="BL188" s="16" t="s">
        <v>141</v>
      </c>
      <c r="BM188" s="138" t="s">
        <v>852</v>
      </c>
    </row>
    <row r="189" spans="2:65" s="1" customFormat="1" ht="10">
      <c r="B189" s="31"/>
      <c r="D189" s="140" t="s">
        <v>130</v>
      </c>
      <c r="F189" s="141" t="s">
        <v>851</v>
      </c>
      <c r="I189" s="142"/>
      <c r="L189" s="31"/>
      <c r="M189" s="143"/>
      <c r="T189" s="52"/>
      <c r="AT189" s="16" t="s">
        <v>130</v>
      </c>
      <c r="AU189" s="16" t="s">
        <v>81</v>
      </c>
    </row>
    <row r="190" spans="2:65" s="12" customFormat="1" ht="10">
      <c r="B190" s="145"/>
      <c r="D190" s="140" t="s">
        <v>212</v>
      </c>
      <c r="E190" s="146" t="s">
        <v>3</v>
      </c>
      <c r="F190" s="147" t="s">
        <v>395</v>
      </c>
      <c r="H190" s="148">
        <v>24</v>
      </c>
      <c r="I190" s="149"/>
      <c r="L190" s="145"/>
      <c r="M190" s="150"/>
      <c r="T190" s="151"/>
      <c r="AT190" s="146" t="s">
        <v>212</v>
      </c>
      <c r="AU190" s="146" t="s">
        <v>81</v>
      </c>
      <c r="AV190" s="12" t="s">
        <v>81</v>
      </c>
      <c r="AW190" s="12" t="s">
        <v>33</v>
      </c>
      <c r="AX190" s="12" t="s">
        <v>79</v>
      </c>
      <c r="AY190" s="146" t="s">
        <v>121</v>
      </c>
    </row>
    <row r="191" spans="2:65" s="1" customFormat="1" ht="16.5" customHeight="1">
      <c r="B191" s="126"/>
      <c r="C191" s="171" t="s">
        <v>425</v>
      </c>
      <c r="D191" s="171" t="s">
        <v>365</v>
      </c>
      <c r="E191" s="172" t="s">
        <v>853</v>
      </c>
      <c r="F191" s="173" t="s">
        <v>854</v>
      </c>
      <c r="G191" s="174" t="s">
        <v>822</v>
      </c>
      <c r="H191" s="175">
        <v>24</v>
      </c>
      <c r="I191" s="176"/>
      <c r="J191" s="177">
        <f>ROUND(I191*H191,2)</f>
        <v>0</v>
      </c>
      <c r="K191" s="173" t="s">
        <v>3</v>
      </c>
      <c r="L191" s="178"/>
      <c r="M191" s="179" t="s">
        <v>3</v>
      </c>
      <c r="N191" s="180" t="s">
        <v>42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161</v>
      </c>
      <c r="AT191" s="138" t="s">
        <v>365</v>
      </c>
      <c r="AU191" s="138" t="s">
        <v>81</v>
      </c>
      <c r="AY191" s="16" t="s">
        <v>121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79</v>
      </c>
      <c r="BK191" s="139">
        <f>ROUND(I191*H191,2)</f>
        <v>0</v>
      </c>
      <c r="BL191" s="16" t="s">
        <v>141</v>
      </c>
      <c r="BM191" s="138" t="s">
        <v>855</v>
      </c>
    </row>
    <row r="192" spans="2:65" s="1" customFormat="1" ht="10">
      <c r="B192" s="31"/>
      <c r="D192" s="140" t="s">
        <v>130</v>
      </c>
      <c r="F192" s="141" t="s">
        <v>854</v>
      </c>
      <c r="I192" s="142"/>
      <c r="L192" s="31"/>
      <c r="M192" s="143"/>
      <c r="T192" s="52"/>
      <c r="AT192" s="16" t="s">
        <v>130</v>
      </c>
      <c r="AU192" s="16" t="s">
        <v>81</v>
      </c>
    </row>
    <row r="193" spans="2:65" s="12" customFormat="1" ht="10">
      <c r="B193" s="145"/>
      <c r="D193" s="140" t="s">
        <v>212</v>
      </c>
      <c r="E193" s="146" t="s">
        <v>3</v>
      </c>
      <c r="F193" s="147" t="s">
        <v>395</v>
      </c>
      <c r="H193" s="148">
        <v>24</v>
      </c>
      <c r="I193" s="149"/>
      <c r="L193" s="145"/>
      <c r="M193" s="150"/>
      <c r="T193" s="151"/>
      <c r="AT193" s="146" t="s">
        <v>212</v>
      </c>
      <c r="AU193" s="146" t="s">
        <v>81</v>
      </c>
      <c r="AV193" s="12" t="s">
        <v>81</v>
      </c>
      <c r="AW193" s="12" t="s">
        <v>33</v>
      </c>
      <c r="AX193" s="12" t="s">
        <v>79</v>
      </c>
      <c r="AY193" s="146" t="s">
        <v>121</v>
      </c>
    </row>
    <row r="194" spans="2:65" s="1" customFormat="1" ht="16.5" customHeight="1">
      <c r="B194" s="126"/>
      <c r="C194" s="171" t="s">
        <v>435</v>
      </c>
      <c r="D194" s="171" t="s">
        <v>365</v>
      </c>
      <c r="E194" s="172" t="s">
        <v>856</v>
      </c>
      <c r="F194" s="173" t="s">
        <v>857</v>
      </c>
      <c r="G194" s="174" t="s">
        <v>822</v>
      </c>
      <c r="H194" s="175">
        <v>132</v>
      </c>
      <c r="I194" s="176"/>
      <c r="J194" s="177">
        <f>ROUND(I194*H194,2)</f>
        <v>0</v>
      </c>
      <c r="K194" s="173" t="s">
        <v>3</v>
      </c>
      <c r="L194" s="178"/>
      <c r="M194" s="179" t="s">
        <v>3</v>
      </c>
      <c r="N194" s="180" t="s">
        <v>42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161</v>
      </c>
      <c r="AT194" s="138" t="s">
        <v>365</v>
      </c>
      <c r="AU194" s="138" t="s">
        <v>81</v>
      </c>
      <c r="AY194" s="16" t="s">
        <v>121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79</v>
      </c>
      <c r="BK194" s="139">
        <f>ROUND(I194*H194,2)</f>
        <v>0</v>
      </c>
      <c r="BL194" s="16" t="s">
        <v>141</v>
      </c>
      <c r="BM194" s="138" t="s">
        <v>858</v>
      </c>
    </row>
    <row r="195" spans="2:65" s="1" customFormat="1" ht="10">
      <c r="B195" s="31"/>
      <c r="D195" s="140" t="s">
        <v>130</v>
      </c>
      <c r="F195" s="141" t="s">
        <v>857</v>
      </c>
      <c r="I195" s="142"/>
      <c r="L195" s="31"/>
      <c r="M195" s="143"/>
      <c r="T195" s="52"/>
      <c r="AT195" s="16" t="s">
        <v>130</v>
      </c>
      <c r="AU195" s="16" t="s">
        <v>81</v>
      </c>
    </row>
    <row r="196" spans="2:65" s="12" customFormat="1" ht="10">
      <c r="B196" s="145"/>
      <c r="D196" s="140" t="s">
        <v>212</v>
      </c>
      <c r="E196" s="146" t="s">
        <v>3</v>
      </c>
      <c r="F196" s="147" t="s">
        <v>859</v>
      </c>
      <c r="H196" s="148">
        <v>132</v>
      </c>
      <c r="I196" s="149"/>
      <c r="L196" s="145"/>
      <c r="M196" s="150"/>
      <c r="T196" s="151"/>
      <c r="AT196" s="146" t="s">
        <v>212</v>
      </c>
      <c r="AU196" s="146" t="s">
        <v>81</v>
      </c>
      <c r="AV196" s="12" t="s">
        <v>81</v>
      </c>
      <c r="AW196" s="12" t="s">
        <v>33</v>
      </c>
      <c r="AX196" s="12" t="s">
        <v>79</v>
      </c>
      <c r="AY196" s="146" t="s">
        <v>121</v>
      </c>
    </row>
    <row r="197" spans="2:65" s="1" customFormat="1" ht="16.5" customHeight="1">
      <c r="B197" s="126"/>
      <c r="C197" s="171" t="s">
        <v>442</v>
      </c>
      <c r="D197" s="171" t="s">
        <v>365</v>
      </c>
      <c r="E197" s="172" t="s">
        <v>860</v>
      </c>
      <c r="F197" s="173" t="s">
        <v>861</v>
      </c>
      <c r="G197" s="174" t="s">
        <v>822</v>
      </c>
      <c r="H197" s="175">
        <v>4</v>
      </c>
      <c r="I197" s="176"/>
      <c r="J197" s="177">
        <f>ROUND(I197*H197,2)</f>
        <v>0</v>
      </c>
      <c r="K197" s="173" t="s">
        <v>3</v>
      </c>
      <c r="L197" s="178"/>
      <c r="M197" s="179" t="s">
        <v>3</v>
      </c>
      <c r="N197" s="180" t="s">
        <v>42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161</v>
      </c>
      <c r="AT197" s="138" t="s">
        <v>365</v>
      </c>
      <c r="AU197" s="138" t="s">
        <v>81</v>
      </c>
      <c r="AY197" s="16" t="s">
        <v>121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79</v>
      </c>
      <c r="BK197" s="139">
        <f>ROUND(I197*H197,2)</f>
        <v>0</v>
      </c>
      <c r="BL197" s="16" t="s">
        <v>141</v>
      </c>
      <c r="BM197" s="138" t="s">
        <v>862</v>
      </c>
    </row>
    <row r="198" spans="2:65" s="1" customFormat="1" ht="10">
      <c r="B198" s="31"/>
      <c r="D198" s="140" t="s">
        <v>130</v>
      </c>
      <c r="F198" s="141" t="s">
        <v>863</v>
      </c>
      <c r="I198" s="142"/>
      <c r="L198" s="31"/>
      <c r="M198" s="143"/>
      <c r="T198" s="52"/>
      <c r="AT198" s="16" t="s">
        <v>130</v>
      </c>
      <c r="AU198" s="16" t="s">
        <v>81</v>
      </c>
    </row>
    <row r="199" spans="2:65" s="12" customFormat="1" ht="10">
      <c r="B199" s="145"/>
      <c r="D199" s="140" t="s">
        <v>212</v>
      </c>
      <c r="E199" s="146" t="s">
        <v>3</v>
      </c>
      <c r="F199" s="147" t="s">
        <v>141</v>
      </c>
      <c r="H199" s="148">
        <v>4</v>
      </c>
      <c r="I199" s="149"/>
      <c r="L199" s="145"/>
      <c r="M199" s="150"/>
      <c r="T199" s="151"/>
      <c r="AT199" s="146" t="s">
        <v>212</v>
      </c>
      <c r="AU199" s="146" t="s">
        <v>81</v>
      </c>
      <c r="AV199" s="12" t="s">
        <v>81</v>
      </c>
      <c r="AW199" s="12" t="s">
        <v>33</v>
      </c>
      <c r="AX199" s="12" t="s">
        <v>79</v>
      </c>
      <c r="AY199" s="146" t="s">
        <v>121</v>
      </c>
    </row>
    <row r="200" spans="2:65" s="1" customFormat="1" ht="16.5" customHeight="1">
      <c r="B200" s="126"/>
      <c r="C200" s="171" t="s">
        <v>449</v>
      </c>
      <c r="D200" s="171" t="s">
        <v>365</v>
      </c>
      <c r="E200" s="172" t="s">
        <v>864</v>
      </c>
      <c r="F200" s="173" t="s">
        <v>865</v>
      </c>
      <c r="G200" s="174" t="s">
        <v>822</v>
      </c>
      <c r="H200" s="175">
        <v>4</v>
      </c>
      <c r="I200" s="176"/>
      <c r="J200" s="177">
        <f>ROUND(I200*H200,2)</f>
        <v>0</v>
      </c>
      <c r="K200" s="173" t="s">
        <v>3</v>
      </c>
      <c r="L200" s="178"/>
      <c r="M200" s="179" t="s">
        <v>3</v>
      </c>
      <c r="N200" s="180" t="s">
        <v>42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161</v>
      </c>
      <c r="AT200" s="138" t="s">
        <v>365</v>
      </c>
      <c r="AU200" s="138" t="s">
        <v>81</v>
      </c>
      <c r="AY200" s="16" t="s">
        <v>121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79</v>
      </c>
      <c r="BK200" s="139">
        <f>ROUND(I200*H200,2)</f>
        <v>0</v>
      </c>
      <c r="BL200" s="16" t="s">
        <v>141</v>
      </c>
      <c r="BM200" s="138" t="s">
        <v>866</v>
      </c>
    </row>
    <row r="201" spans="2:65" s="1" customFormat="1" ht="10">
      <c r="B201" s="31"/>
      <c r="D201" s="140" t="s">
        <v>130</v>
      </c>
      <c r="F201" s="141" t="s">
        <v>867</v>
      </c>
      <c r="I201" s="142"/>
      <c r="L201" s="31"/>
      <c r="M201" s="143"/>
      <c r="T201" s="52"/>
      <c r="AT201" s="16" t="s">
        <v>130</v>
      </c>
      <c r="AU201" s="16" t="s">
        <v>81</v>
      </c>
    </row>
    <row r="202" spans="2:65" s="12" customFormat="1" ht="10">
      <c r="B202" s="145"/>
      <c r="D202" s="140" t="s">
        <v>212</v>
      </c>
      <c r="E202" s="146" t="s">
        <v>3</v>
      </c>
      <c r="F202" s="147" t="s">
        <v>141</v>
      </c>
      <c r="H202" s="148">
        <v>4</v>
      </c>
      <c r="I202" s="149"/>
      <c r="L202" s="145"/>
      <c r="M202" s="150"/>
      <c r="T202" s="151"/>
      <c r="AT202" s="146" t="s">
        <v>212</v>
      </c>
      <c r="AU202" s="146" t="s">
        <v>81</v>
      </c>
      <c r="AV202" s="12" t="s">
        <v>81</v>
      </c>
      <c r="AW202" s="12" t="s">
        <v>33</v>
      </c>
      <c r="AX202" s="12" t="s">
        <v>79</v>
      </c>
      <c r="AY202" s="146" t="s">
        <v>121</v>
      </c>
    </row>
    <row r="203" spans="2:65" s="1" customFormat="1" ht="16.5" customHeight="1">
      <c r="B203" s="126"/>
      <c r="C203" s="171" t="s">
        <v>456</v>
      </c>
      <c r="D203" s="171" t="s">
        <v>365</v>
      </c>
      <c r="E203" s="172" t="s">
        <v>868</v>
      </c>
      <c r="F203" s="173" t="s">
        <v>869</v>
      </c>
      <c r="G203" s="174" t="s">
        <v>822</v>
      </c>
      <c r="H203" s="175">
        <v>6</v>
      </c>
      <c r="I203" s="176"/>
      <c r="J203" s="177">
        <f>ROUND(I203*H203,2)</f>
        <v>0</v>
      </c>
      <c r="K203" s="173" t="s">
        <v>3</v>
      </c>
      <c r="L203" s="178"/>
      <c r="M203" s="179" t="s">
        <v>3</v>
      </c>
      <c r="N203" s="180" t="s">
        <v>42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161</v>
      </c>
      <c r="AT203" s="138" t="s">
        <v>365</v>
      </c>
      <c r="AU203" s="138" t="s">
        <v>81</v>
      </c>
      <c r="AY203" s="16" t="s">
        <v>121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79</v>
      </c>
      <c r="BK203" s="139">
        <f>ROUND(I203*H203,2)</f>
        <v>0</v>
      </c>
      <c r="BL203" s="16" t="s">
        <v>141</v>
      </c>
      <c r="BM203" s="138" t="s">
        <v>870</v>
      </c>
    </row>
    <row r="204" spans="2:65" s="1" customFormat="1" ht="10">
      <c r="B204" s="31"/>
      <c r="D204" s="140" t="s">
        <v>130</v>
      </c>
      <c r="F204" s="141" t="s">
        <v>871</v>
      </c>
      <c r="I204" s="142"/>
      <c r="L204" s="31"/>
      <c r="M204" s="143"/>
      <c r="T204" s="52"/>
      <c r="AT204" s="16" t="s">
        <v>130</v>
      </c>
      <c r="AU204" s="16" t="s">
        <v>81</v>
      </c>
    </row>
    <row r="205" spans="2:65" s="12" customFormat="1" ht="10">
      <c r="B205" s="145"/>
      <c r="D205" s="140" t="s">
        <v>212</v>
      </c>
      <c r="E205" s="146" t="s">
        <v>3</v>
      </c>
      <c r="F205" s="147" t="s">
        <v>151</v>
      </c>
      <c r="H205" s="148">
        <v>6</v>
      </c>
      <c r="I205" s="149"/>
      <c r="L205" s="145"/>
      <c r="M205" s="150"/>
      <c r="T205" s="151"/>
      <c r="AT205" s="146" t="s">
        <v>212</v>
      </c>
      <c r="AU205" s="146" t="s">
        <v>81</v>
      </c>
      <c r="AV205" s="12" t="s">
        <v>81</v>
      </c>
      <c r="AW205" s="12" t="s">
        <v>33</v>
      </c>
      <c r="AX205" s="12" t="s">
        <v>79</v>
      </c>
      <c r="AY205" s="146" t="s">
        <v>121</v>
      </c>
    </row>
    <row r="206" spans="2:65" s="1" customFormat="1" ht="16.5" customHeight="1">
      <c r="B206" s="126"/>
      <c r="C206" s="171" t="s">
        <v>463</v>
      </c>
      <c r="D206" s="171" t="s">
        <v>365</v>
      </c>
      <c r="E206" s="172" t="s">
        <v>872</v>
      </c>
      <c r="F206" s="173" t="s">
        <v>873</v>
      </c>
      <c r="G206" s="174" t="s">
        <v>822</v>
      </c>
      <c r="H206" s="175">
        <v>16</v>
      </c>
      <c r="I206" s="176"/>
      <c r="J206" s="177">
        <f>ROUND(I206*H206,2)</f>
        <v>0</v>
      </c>
      <c r="K206" s="173" t="s">
        <v>3</v>
      </c>
      <c r="L206" s="178"/>
      <c r="M206" s="179" t="s">
        <v>3</v>
      </c>
      <c r="N206" s="180" t="s">
        <v>42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161</v>
      </c>
      <c r="AT206" s="138" t="s">
        <v>365</v>
      </c>
      <c r="AU206" s="138" t="s">
        <v>81</v>
      </c>
      <c r="AY206" s="16" t="s">
        <v>121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79</v>
      </c>
      <c r="BK206" s="139">
        <f>ROUND(I206*H206,2)</f>
        <v>0</v>
      </c>
      <c r="BL206" s="16" t="s">
        <v>141</v>
      </c>
      <c r="BM206" s="138" t="s">
        <v>874</v>
      </c>
    </row>
    <row r="207" spans="2:65" s="1" customFormat="1" ht="10">
      <c r="B207" s="31"/>
      <c r="D207" s="140" t="s">
        <v>130</v>
      </c>
      <c r="F207" s="141" t="s">
        <v>875</v>
      </c>
      <c r="I207" s="142"/>
      <c r="L207" s="31"/>
      <c r="M207" s="143"/>
      <c r="T207" s="52"/>
      <c r="AT207" s="16" t="s">
        <v>130</v>
      </c>
      <c r="AU207" s="16" t="s">
        <v>81</v>
      </c>
    </row>
    <row r="208" spans="2:65" s="12" customFormat="1" ht="10">
      <c r="B208" s="145"/>
      <c r="D208" s="140" t="s">
        <v>212</v>
      </c>
      <c r="E208" s="146" t="s">
        <v>3</v>
      </c>
      <c r="F208" s="147" t="s">
        <v>191</v>
      </c>
      <c r="H208" s="148">
        <v>16</v>
      </c>
      <c r="I208" s="149"/>
      <c r="L208" s="145"/>
      <c r="M208" s="150"/>
      <c r="T208" s="151"/>
      <c r="AT208" s="146" t="s">
        <v>212</v>
      </c>
      <c r="AU208" s="146" t="s">
        <v>81</v>
      </c>
      <c r="AV208" s="12" t="s">
        <v>81</v>
      </c>
      <c r="AW208" s="12" t="s">
        <v>33</v>
      </c>
      <c r="AX208" s="12" t="s">
        <v>79</v>
      </c>
      <c r="AY208" s="146" t="s">
        <v>121</v>
      </c>
    </row>
    <row r="209" spans="2:65" s="1" customFormat="1" ht="16.5" customHeight="1">
      <c r="B209" s="126"/>
      <c r="C209" s="171" t="s">
        <v>470</v>
      </c>
      <c r="D209" s="171" t="s">
        <v>365</v>
      </c>
      <c r="E209" s="172" t="s">
        <v>876</v>
      </c>
      <c r="F209" s="173" t="s">
        <v>877</v>
      </c>
      <c r="G209" s="174" t="s">
        <v>822</v>
      </c>
      <c r="H209" s="175">
        <v>16</v>
      </c>
      <c r="I209" s="176"/>
      <c r="J209" s="177">
        <f>ROUND(I209*H209,2)</f>
        <v>0</v>
      </c>
      <c r="K209" s="173" t="s">
        <v>3</v>
      </c>
      <c r="L209" s="178"/>
      <c r="M209" s="179" t="s">
        <v>3</v>
      </c>
      <c r="N209" s="180" t="s">
        <v>42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161</v>
      </c>
      <c r="AT209" s="138" t="s">
        <v>365</v>
      </c>
      <c r="AU209" s="138" t="s">
        <v>81</v>
      </c>
      <c r="AY209" s="16" t="s">
        <v>121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79</v>
      </c>
      <c r="BK209" s="139">
        <f>ROUND(I209*H209,2)</f>
        <v>0</v>
      </c>
      <c r="BL209" s="16" t="s">
        <v>141</v>
      </c>
      <c r="BM209" s="138" t="s">
        <v>878</v>
      </c>
    </row>
    <row r="210" spans="2:65" s="1" customFormat="1" ht="10">
      <c r="B210" s="31"/>
      <c r="D210" s="140" t="s">
        <v>130</v>
      </c>
      <c r="F210" s="141" t="s">
        <v>879</v>
      </c>
      <c r="I210" s="142"/>
      <c r="L210" s="31"/>
      <c r="M210" s="143"/>
      <c r="T210" s="52"/>
      <c r="AT210" s="16" t="s">
        <v>130</v>
      </c>
      <c r="AU210" s="16" t="s">
        <v>81</v>
      </c>
    </row>
    <row r="211" spans="2:65" s="12" customFormat="1" ht="10">
      <c r="B211" s="145"/>
      <c r="D211" s="140" t="s">
        <v>212</v>
      </c>
      <c r="E211" s="146" t="s">
        <v>3</v>
      </c>
      <c r="F211" s="147" t="s">
        <v>191</v>
      </c>
      <c r="H211" s="148">
        <v>16</v>
      </c>
      <c r="I211" s="149"/>
      <c r="L211" s="145"/>
      <c r="M211" s="150"/>
      <c r="T211" s="151"/>
      <c r="AT211" s="146" t="s">
        <v>212</v>
      </c>
      <c r="AU211" s="146" t="s">
        <v>81</v>
      </c>
      <c r="AV211" s="12" t="s">
        <v>81</v>
      </c>
      <c r="AW211" s="12" t="s">
        <v>33</v>
      </c>
      <c r="AX211" s="12" t="s">
        <v>79</v>
      </c>
      <c r="AY211" s="146" t="s">
        <v>121</v>
      </c>
    </row>
    <row r="212" spans="2:65" s="1" customFormat="1" ht="16.5" customHeight="1">
      <c r="B212" s="126"/>
      <c r="C212" s="171" t="s">
        <v>479</v>
      </c>
      <c r="D212" s="171" t="s">
        <v>365</v>
      </c>
      <c r="E212" s="172" t="s">
        <v>880</v>
      </c>
      <c r="F212" s="173" t="s">
        <v>881</v>
      </c>
      <c r="G212" s="174" t="s">
        <v>822</v>
      </c>
      <c r="H212" s="175">
        <v>32</v>
      </c>
      <c r="I212" s="176"/>
      <c r="J212" s="177">
        <f>ROUND(I212*H212,2)</f>
        <v>0</v>
      </c>
      <c r="K212" s="173" t="s">
        <v>3</v>
      </c>
      <c r="L212" s="178"/>
      <c r="M212" s="179" t="s">
        <v>3</v>
      </c>
      <c r="N212" s="180" t="s">
        <v>42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161</v>
      </c>
      <c r="AT212" s="138" t="s">
        <v>365</v>
      </c>
      <c r="AU212" s="138" t="s">
        <v>81</v>
      </c>
      <c r="AY212" s="16" t="s">
        <v>121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79</v>
      </c>
      <c r="BK212" s="139">
        <f>ROUND(I212*H212,2)</f>
        <v>0</v>
      </c>
      <c r="BL212" s="16" t="s">
        <v>141</v>
      </c>
      <c r="BM212" s="138" t="s">
        <v>882</v>
      </c>
    </row>
    <row r="213" spans="2:65" s="1" customFormat="1" ht="10">
      <c r="B213" s="31"/>
      <c r="D213" s="140" t="s">
        <v>130</v>
      </c>
      <c r="F213" s="141" t="s">
        <v>881</v>
      </c>
      <c r="I213" s="142"/>
      <c r="L213" s="31"/>
      <c r="M213" s="143"/>
      <c r="T213" s="52"/>
      <c r="AT213" s="16" t="s">
        <v>130</v>
      </c>
      <c r="AU213" s="16" t="s">
        <v>81</v>
      </c>
    </row>
    <row r="214" spans="2:65" s="12" customFormat="1" ht="10">
      <c r="B214" s="145"/>
      <c r="D214" s="140" t="s">
        <v>212</v>
      </c>
      <c r="E214" s="146" t="s">
        <v>3</v>
      </c>
      <c r="F214" s="147" t="s">
        <v>456</v>
      </c>
      <c r="H214" s="148">
        <v>32</v>
      </c>
      <c r="I214" s="149"/>
      <c r="L214" s="145"/>
      <c r="M214" s="150"/>
      <c r="T214" s="151"/>
      <c r="AT214" s="146" t="s">
        <v>212</v>
      </c>
      <c r="AU214" s="146" t="s">
        <v>81</v>
      </c>
      <c r="AV214" s="12" t="s">
        <v>81</v>
      </c>
      <c r="AW214" s="12" t="s">
        <v>33</v>
      </c>
      <c r="AX214" s="12" t="s">
        <v>79</v>
      </c>
      <c r="AY214" s="146" t="s">
        <v>121</v>
      </c>
    </row>
    <row r="215" spans="2:65" s="1" customFormat="1" ht="16.5" customHeight="1">
      <c r="B215" s="126"/>
      <c r="C215" s="171" t="s">
        <v>487</v>
      </c>
      <c r="D215" s="171" t="s">
        <v>365</v>
      </c>
      <c r="E215" s="172" t="s">
        <v>883</v>
      </c>
      <c r="F215" s="173" t="s">
        <v>884</v>
      </c>
      <c r="G215" s="174" t="s">
        <v>822</v>
      </c>
      <c r="H215" s="175">
        <v>2</v>
      </c>
      <c r="I215" s="176"/>
      <c r="J215" s="177">
        <f>ROUND(I215*H215,2)</f>
        <v>0</v>
      </c>
      <c r="K215" s="173" t="s">
        <v>3</v>
      </c>
      <c r="L215" s="178"/>
      <c r="M215" s="179" t="s">
        <v>3</v>
      </c>
      <c r="N215" s="180" t="s">
        <v>42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161</v>
      </c>
      <c r="AT215" s="138" t="s">
        <v>365</v>
      </c>
      <c r="AU215" s="138" t="s">
        <v>81</v>
      </c>
      <c r="AY215" s="16" t="s">
        <v>121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79</v>
      </c>
      <c r="BK215" s="139">
        <f>ROUND(I215*H215,2)</f>
        <v>0</v>
      </c>
      <c r="BL215" s="16" t="s">
        <v>141</v>
      </c>
      <c r="BM215" s="138" t="s">
        <v>885</v>
      </c>
    </row>
    <row r="216" spans="2:65" s="1" customFormat="1" ht="10">
      <c r="B216" s="31"/>
      <c r="D216" s="140" t="s">
        <v>130</v>
      </c>
      <c r="F216" s="141" t="s">
        <v>886</v>
      </c>
      <c r="I216" s="142"/>
      <c r="L216" s="31"/>
      <c r="M216" s="143"/>
      <c r="T216" s="52"/>
      <c r="AT216" s="16" t="s">
        <v>130</v>
      </c>
      <c r="AU216" s="16" t="s">
        <v>81</v>
      </c>
    </row>
    <row r="217" spans="2:65" s="12" customFormat="1" ht="10">
      <c r="B217" s="145"/>
      <c r="D217" s="140" t="s">
        <v>212</v>
      </c>
      <c r="E217" s="146" t="s">
        <v>3</v>
      </c>
      <c r="F217" s="147" t="s">
        <v>81</v>
      </c>
      <c r="H217" s="148">
        <v>2</v>
      </c>
      <c r="I217" s="149"/>
      <c r="L217" s="145"/>
      <c r="M217" s="150"/>
      <c r="T217" s="151"/>
      <c r="AT217" s="146" t="s">
        <v>212</v>
      </c>
      <c r="AU217" s="146" t="s">
        <v>81</v>
      </c>
      <c r="AV217" s="12" t="s">
        <v>81</v>
      </c>
      <c r="AW217" s="12" t="s">
        <v>33</v>
      </c>
      <c r="AX217" s="12" t="s">
        <v>79</v>
      </c>
      <c r="AY217" s="146" t="s">
        <v>121</v>
      </c>
    </row>
    <row r="218" spans="2:65" s="1" customFormat="1" ht="16.5" customHeight="1">
      <c r="B218" s="126"/>
      <c r="C218" s="171" t="s">
        <v>493</v>
      </c>
      <c r="D218" s="171" t="s">
        <v>365</v>
      </c>
      <c r="E218" s="172" t="s">
        <v>887</v>
      </c>
      <c r="F218" s="173" t="s">
        <v>888</v>
      </c>
      <c r="G218" s="174" t="s">
        <v>822</v>
      </c>
      <c r="H218" s="175">
        <v>8</v>
      </c>
      <c r="I218" s="176"/>
      <c r="J218" s="177">
        <f>ROUND(I218*H218,2)</f>
        <v>0</v>
      </c>
      <c r="K218" s="173" t="s">
        <v>3</v>
      </c>
      <c r="L218" s="178"/>
      <c r="M218" s="179" t="s">
        <v>3</v>
      </c>
      <c r="N218" s="180" t="s">
        <v>42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161</v>
      </c>
      <c r="AT218" s="138" t="s">
        <v>365</v>
      </c>
      <c r="AU218" s="138" t="s">
        <v>81</v>
      </c>
      <c r="AY218" s="16" t="s">
        <v>121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79</v>
      </c>
      <c r="BK218" s="139">
        <f>ROUND(I218*H218,2)</f>
        <v>0</v>
      </c>
      <c r="BL218" s="16" t="s">
        <v>141</v>
      </c>
      <c r="BM218" s="138" t="s">
        <v>889</v>
      </c>
    </row>
    <row r="219" spans="2:65" s="1" customFormat="1" ht="10">
      <c r="B219" s="31"/>
      <c r="D219" s="140" t="s">
        <v>130</v>
      </c>
      <c r="F219" s="141" t="s">
        <v>890</v>
      </c>
      <c r="I219" s="142"/>
      <c r="L219" s="31"/>
      <c r="M219" s="143"/>
      <c r="T219" s="52"/>
      <c r="AT219" s="16" t="s">
        <v>130</v>
      </c>
      <c r="AU219" s="16" t="s">
        <v>81</v>
      </c>
    </row>
    <row r="220" spans="2:65" s="12" customFormat="1" ht="10">
      <c r="B220" s="145"/>
      <c r="D220" s="140" t="s">
        <v>212</v>
      </c>
      <c r="E220" s="146" t="s">
        <v>3</v>
      </c>
      <c r="F220" s="147" t="s">
        <v>161</v>
      </c>
      <c r="H220" s="148">
        <v>8</v>
      </c>
      <c r="I220" s="149"/>
      <c r="L220" s="145"/>
      <c r="M220" s="150"/>
      <c r="T220" s="151"/>
      <c r="AT220" s="146" t="s">
        <v>212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121</v>
      </c>
    </row>
    <row r="221" spans="2:65" s="1" customFormat="1" ht="16.5" customHeight="1">
      <c r="B221" s="126"/>
      <c r="C221" s="127" t="s">
        <v>499</v>
      </c>
      <c r="D221" s="127" t="s">
        <v>124</v>
      </c>
      <c r="E221" s="128" t="s">
        <v>891</v>
      </c>
      <c r="F221" s="129" t="s">
        <v>892</v>
      </c>
      <c r="G221" s="130" t="s">
        <v>127</v>
      </c>
      <c r="H221" s="131">
        <v>1</v>
      </c>
      <c r="I221" s="132"/>
      <c r="J221" s="133">
        <f>ROUND(I221*H221,2)</f>
        <v>0</v>
      </c>
      <c r="K221" s="129" t="s">
        <v>3</v>
      </c>
      <c r="L221" s="31"/>
      <c r="M221" s="134" t="s">
        <v>3</v>
      </c>
      <c r="N221" s="135" t="s">
        <v>42</v>
      </c>
      <c r="P221" s="136">
        <f>O221*H221</f>
        <v>0</v>
      </c>
      <c r="Q221" s="136">
        <v>4.4999999999999998E-2</v>
      </c>
      <c r="R221" s="136">
        <f>Q221*H221</f>
        <v>4.4999999999999998E-2</v>
      </c>
      <c r="S221" s="136">
        <v>0</v>
      </c>
      <c r="T221" s="137">
        <f>S221*H221</f>
        <v>0</v>
      </c>
      <c r="AR221" s="138" t="s">
        <v>141</v>
      </c>
      <c r="AT221" s="138" t="s">
        <v>124</v>
      </c>
      <c r="AU221" s="138" t="s">
        <v>81</v>
      </c>
      <c r="AY221" s="16" t="s">
        <v>121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79</v>
      </c>
      <c r="BK221" s="139">
        <f>ROUND(I221*H221,2)</f>
        <v>0</v>
      </c>
      <c r="BL221" s="16" t="s">
        <v>141</v>
      </c>
      <c r="BM221" s="138" t="s">
        <v>893</v>
      </c>
    </row>
    <row r="222" spans="2:65" s="1" customFormat="1" ht="27">
      <c r="B222" s="31"/>
      <c r="D222" s="140" t="s">
        <v>130</v>
      </c>
      <c r="F222" s="141" t="s">
        <v>894</v>
      </c>
      <c r="I222" s="142"/>
      <c r="L222" s="31"/>
      <c r="M222" s="143"/>
      <c r="T222" s="52"/>
      <c r="AT222" s="16" t="s">
        <v>130</v>
      </c>
      <c r="AU222" s="16" t="s">
        <v>81</v>
      </c>
    </row>
    <row r="223" spans="2:65" s="12" customFormat="1" ht="10">
      <c r="B223" s="145"/>
      <c r="D223" s="140" t="s">
        <v>212</v>
      </c>
      <c r="E223" s="146" t="s">
        <v>3</v>
      </c>
      <c r="F223" s="147" t="s">
        <v>79</v>
      </c>
      <c r="H223" s="148">
        <v>1</v>
      </c>
      <c r="I223" s="149"/>
      <c r="L223" s="145"/>
      <c r="M223" s="150"/>
      <c r="T223" s="151"/>
      <c r="AT223" s="146" t="s">
        <v>212</v>
      </c>
      <c r="AU223" s="146" t="s">
        <v>81</v>
      </c>
      <c r="AV223" s="12" t="s">
        <v>81</v>
      </c>
      <c r="AW223" s="12" t="s">
        <v>33</v>
      </c>
      <c r="AX223" s="12" t="s">
        <v>79</v>
      </c>
      <c r="AY223" s="146" t="s">
        <v>121</v>
      </c>
    </row>
    <row r="224" spans="2:65" s="1" customFormat="1" ht="16.5" customHeight="1">
      <c r="B224" s="126"/>
      <c r="C224" s="127" t="s">
        <v>505</v>
      </c>
      <c r="D224" s="127" t="s">
        <v>124</v>
      </c>
      <c r="E224" s="128" t="s">
        <v>895</v>
      </c>
      <c r="F224" s="129" t="s">
        <v>896</v>
      </c>
      <c r="G224" s="130" t="s">
        <v>127</v>
      </c>
      <c r="H224" s="131">
        <v>1</v>
      </c>
      <c r="I224" s="132"/>
      <c r="J224" s="133">
        <f>ROUND(I224*H224,2)</f>
        <v>0</v>
      </c>
      <c r="K224" s="129" t="s">
        <v>3</v>
      </c>
      <c r="L224" s="31"/>
      <c r="M224" s="134" t="s">
        <v>3</v>
      </c>
      <c r="N224" s="135" t="s">
        <v>42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141</v>
      </c>
      <c r="AT224" s="138" t="s">
        <v>124</v>
      </c>
      <c r="AU224" s="138" t="s">
        <v>81</v>
      </c>
      <c r="AY224" s="16" t="s">
        <v>121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79</v>
      </c>
      <c r="BK224" s="139">
        <f>ROUND(I224*H224,2)</f>
        <v>0</v>
      </c>
      <c r="BL224" s="16" t="s">
        <v>141</v>
      </c>
      <c r="BM224" s="138" t="s">
        <v>897</v>
      </c>
    </row>
    <row r="225" spans="2:65" s="1" customFormat="1" ht="18">
      <c r="B225" s="31"/>
      <c r="D225" s="140" t="s">
        <v>130</v>
      </c>
      <c r="F225" s="141" t="s">
        <v>898</v>
      </c>
      <c r="I225" s="142"/>
      <c r="L225" s="31"/>
      <c r="M225" s="143"/>
      <c r="T225" s="52"/>
      <c r="AT225" s="16" t="s">
        <v>130</v>
      </c>
      <c r="AU225" s="16" t="s">
        <v>81</v>
      </c>
    </row>
    <row r="226" spans="2:65" s="12" customFormat="1" ht="10">
      <c r="B226" s="145"/>
      <c r="D226" s="140" t="s">
        <v>212</v>
      </c>
      <c r="E226" s="146" t="s">
        <v>3</v>
      </c>
      <c r="F226" s="147" t="s">
        <v>79</v>
      </c>
      <c r="H226" s="148">
        <v>1</v>
      </c>
      <c r="I226" s="149"/>
      <c r="L226" s="145"/>
      <c r="M226" s="150"/>
      <c r="T226" s="151"/>
      <c r="AT226" s="146" t="s">
        <v>212</v>
      </c>
      <c r="AU226" s="146" t="s">
        <v>81</v>
      </c>
      <c r="AV226" s="12" t="s">
        <v>81</v>
      </c>
      <c r="AW226" s="12" t="s">
        <v>33</v>
      </c>
      <c r="AX226" s="12" t="s">
        <v>79</v>
      </c>
      <c r="AY226" s="146" t="s">
        <v>121</v>
      </c>
    </row>
    <row r="227" spans="2:65" s="11" customFormat="1" ht="22.75" customHeight="1">
      <c r="B227" s="114"/>
      <c r="D227" s="115" t="s">
        <v>70</v>
      </c>
      <c r="E227" s="124" t="s">
        <v>141</v>
      </c>
      <c r="F227" s="124" t="s">
        <v>410</v>
      </c>
      <c r="I227" s="117"/>
      <c r="J227" s="125">
        <f>BK227</f>
        <v>0</v>
      </c>
      <c r="L227" s="114"/>
      <c r="M227" s="119"/>
      <c r="P227" s="120">
        <f>SUM(P228:P232)</f>
        <v>0</v>
      </c>
      <c r="R227" s="120">
        <f>SUM(R228:R232)</f>
        <v>20.400000000000002</v>
      </c>
      <c r="T227" s="121">
        <f>SUM(T228:T232)</f>
        <v>0</v>
      </c>
      <c r="AR227" s="115" t="s">
        <v>79</v>
      </c>
      <c r="AT227" s="122" t="s">
        <v>70</v>
      </c>
      <c r="AU227" s="122" t="s">
        <v>79</v>
      </c>
      <c r="AY227" s="115" t="s">
        <v>121</v>
      </c>
      <c r="BK227" s="123">
        <f>SUM(BK228:BK232)</f>
        <v>0</v>
      </c>
    </row>
    <row r="228" spans="2:65" s="1" customFormat="1" ht="24.15" customHeight="1">
      <c r="B228" s="126"/>
      <c r="C228" s="127" t="s">
        <v>511</v>
      </c>
      <c r="D228" s="127" t="s">
        <v>124</v>
      </c>
      <c r="E228" s="128" t="s">
        <v>899</v>
      </c>
      <c r="F228" s="129" t="s">
        <v>900</v>
      </c>
      <c r="G228" s="130" t="s">
        <v>277</v>
      </c>
      <c r="H228" s="131">
        <v>51</v>
      </c>
      <c r="I228" s="132"/>
      <c r="J228" s="133">
        <f>ROUND(I228*H228,2)</f>
        <v>0</v>
      </c>
      <c r="K228" s="129" t="s">
        <v>240</v>
      </c>
      <c r="L228" s="31"/>
      <c r="M228" s="134" t="s">
        <v>3</v>
      </c>
      <c r="N228" s="135" t="s">
        <v>42</v>
      </c>
      <c r="P228" s="136">
        <f>O228*H228</f>
        <v>0</v>
      </c>
      <c r="Q228" s="136">
        <v>0.4</v>
      </c>
      <c r="R228" s="136">
        <f>Q228*H228</f>
        <v>20.400000000000002</v>
      </c>
      <c r="S228" s="136">
        <v>0</v>
      </c>
      <c r="T228" s="137">
        <f>S228*H228</f>
        <v>0</v>
      </c>
      <c r="AR228" s="138" t="s">
        <v>141</v>
      </c>
      <c r="AT228" s="138" t="s">
        <v>124</v>
      </c>
      <c r="AU228" s="138" t="s">
        <v>81</v>
      </c>
      <c r="AY228" s="16" t="s">
        <v>121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79</v>
      </c>
      <c r="BK228" s="139">
        <f>ROUND(I228*H228,2)</f>
        <v>0</v>
      </c>
      <c r="BL228" s="16" t="s">
        <v>141</v>
      </c>
      <c r="BM228" s="138" t="s">
        <v>901</v>
      </c>
    </row>
    <row r="229" spans="2:65" s="1" customFormat="1" ht="18">
      <c r="B229" s="31"/>
      <c r="D229" s="140" t="s">
        <v>130</v>
      </c>
      <c r="F229" s="141" t="s">
        <v>902</v>
      </c>
      <c r="I229" s="142"/>
      <c r="L229" s="31"/>
      <c r="M229" s="143"/>
      <c r="T229" s="52"/>
      <c r="AT229" s="16" t="s">
        <v>130</v>
      </c>
      <c r="AU229" s="16" t="s">
        <v>81</v>
      </c>
    </row>
    <row r="230" spans="2:65" s="1" customFormat="1" ht="10">
      <c r="B230" s="31"/>
      <c r="D230" s="156" t="s">
        <v>243</v>
      </c>
      <c r="F230" s="157" t="s">
        <v>903</v>
      </c>
      <c r="I230" s="142"/>
      <c r="L230" s="31"/>
      <c r="M230" s="143"/>
      <c r="T230" s="52"/>
      <c r="AT230" s="16" t="s">
        <v>243</v>
      </c>
      <c r="AU230" s="16" t="s">
        <v>81</v>
      </c>
    </row>
    <row r="231" spans="2:65" s="1" customFormat="1" ht="18">
      <c r="B231" s="31"/>
      <c r="D231" s="140" t="s">
        <v>184</v>
      </c>
      <c r="F231" s="144" t="s">
        <v>904</v>
      </c>
      <c r="I231" s="142"/>
      <c r="L231" s="31"/>
      <c r="M231" s="143"/>
      <c r="T231" s="52"/>
      <c r="AT231" s="16" t="s">
        <v>184</v>
      </c>
      <c r="AU231" s="16" t="s">
        <v>81</v>
      </c>
    </row>
    <row r="232" spans="2:65" s="12" customFormat="1" ht="10">
      <c r="B232" s="145"/>
      <c r="D232" s="140" t="s">
        <v>212</v>
      </c>
      <c r="E232" s="146" t="s">
        <v>3</v>
      </c>
      <c r="F232" s="147" t="s">
        <v>580</v>
      </c>
      <c r="H232" s="148">
        <v>51</v>
      </c>
      <c r="I232" s="149"/>
      <c r="L232" s="145"/>
      <c r="M232" s="150"/>
      <c r="T232" s="151"/>
      <c r="AT232" s="146" t="s">
        <v>212</v>
      </c>
      <c r="AU232" s="146" t="s">
        <v>81</v>
      </c>
      <c r="AV232" s="12" t="s">
        <v>81</v>
      </c>
      <c r="AW232" s="12" t="s">
        <v>33</v>
      </c>
      <c r="AX232" s="12" t="s">
        <v>79</v>
      </c>
      <c r="AY232" s="146" t="s">
        <v>121</v>
      </c>
    </row>
    <row r="233" spans="2:65" s="11" customFormat="1" ht="22.75" customHeight="1">
      <c r="B233" s="114"/>
      <c r="D233" s="115" t="s">
        <v>70</v>
      </c>
      <c r="E233" s="124" t="s">
        <v>905</v>
      </c>
      <c r="F233" s="124" t="s">
        <v>906</v>
      </c>
      <c r="I233" s="117"/>
      <c r="J233" s="125">
        <f>BK233</f>
        <v>0</v>
      </c>
      <c r="L233" s="114"/>
      <c r="M233" s="119"/>
      <c r="P233" s="120">
        <f>SUM(P234:P240)</f>
        <v>0</v>
      </c>
      <c r="R233" s="120">
        <f>SUM(R234:R240)</f>
        <v>0</v>
      </c>
      <c r="T233" s="121">
        <f>SUM(T234:T240)</f>
        <v>0</v>
      </c>
      <c r="AR233" s="115" t="s">
        <v>79</v>
      </c>
      <c r="AT233" s="122" t="s">
        <v>70</v>
      </c>
      <c r="AU233" s="122" t="s">
        <v>79</v>
      </c>
      <c r="AY233" s="115" t="s">
        <v>121</v>
      </c>
      <c r="BK233" s="123">
        <f>SUM(BK234:BK240)</f>
        <v>0</v>
      </c>
    </row>
    <row r="234" spans="2:65" s="1" customFormat="1" ht="24.15" customHeight="1">
      <c r="B234" s="126"/>
      <c r="C234" s="127" t="s">
        <v>517</v>
      </c>
      <c r="D234" s="127" t="s">
        <v>124</v>
      </c>
      <c r="E234" s="128" t="s">
        <v>907</v>
      </c>
      <c r="F234" s="129" t="s">
        <v>908</v>
      </c>
      <c r="G234" s="130" t="s">
        <v>368</v>
      </c>
      <c r="H234" s="131">
        <v>8.9649999999999999</v>
      </c>
      <c r="I234" s="132"/>
      <c r="J234" s="133">
        <f>ROUND(I234*H234,2)</f>
        <v>0</v>
      </c>
      <c r="K234" s="129" t="s">
        <v>240</v>
      </c>
      <c r="L234" s="31"/>
      <c r="M234" s="134" t="s">
        <v>3</v>
      </c>
      <c r="N234" s="135" t="s">
        <v>42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141</v>
      </c>
      <c r="AT234" s="138" t="s">
        <v>124</v>
      </c>
      <c r="AU234" s="138" t="s">
        <v>81</v>
      </c>
      <c r="AY234" s="16" t="s">
        <v>121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79</v>
      </c>
      <c r="BK234" s="139">
        <f>ROUND(I234*H234,2)</f>
        <v>0</v>
      </c>
      <c r="BL234" s="16" t="s">
        <v>141</v>
      </c>
      <c r="BM234" s="138" t="s">
        <v>909</v>
      </c>
    </row>
    <row r="235" spans="2:65" s="1" customFormat="1" ht="27">
      <c r="B235" s="31"/>
      <c r="D235" s="140" t="s">
        <v>130</v>
      </c>
      <c r="F235" s="141" t="s">
        <v>910</v>
      </c>
      <c r="I235" s="142"/>
      <c r="L235" s="31"/>
      <c r="M235" s="143"/>
      <c r="T235" s="52"/>
      <c r="AT235" s="16" t="s">
        <v>130</v>
      </c>
      <c r="AU235" s="16" t="s">
        <v>81</v>
      </c>
    </row>
    <row r="236" spans="2:65" s="1" customFormat="1" ht="10">
      <c r="B236" s="31"/>
      <c r="D236" s="156" t="s">
        <v>243</v>
      </c>
      <c r="F236" s="157" t="s">
        <v>911</v>
      </c>
      <c r="I236" s="142"/>
      <c r="L236" s="31"/>
      <c r="M236" s="143"/>
      <c r="T236" s="52"/>
      <c r="AT236" s="16" t="s">
        <v>243</v>
      </c>
      <c r="AU236" s="16" t="s">
        <v>81</v>
      </c>
    </row>
    <row r="237" spans="2:65" s="12" customFormat="1" ht="10">
      <c r="B237" s="145"/>
      <c r="D237" s="140" t="s">
        <v>212</v>
      </c>
      <c r="E237" s="146" t="s">
        <v>3</v>
      </c>
      <c r="F237" s="147" t="s">
        <v>912</v>
      </c>
      <c r="H237" s="148">
        <v>8.9649999999999999</v>
      </c>
      <c r="I237" s="149"/>
      <c r="L237" s="145"/>
      <c r="M237" s="150"/>
      <c r="T237" s="151"/>
      <c r="AT237" s="146" t="s">
        <v>212</v>
      </c>
      <c r="AU237" s="146" t="s">
        <v>81</v>
      </c>
      <c r="AV237" s="12" t="s">
        <v>81</v>
      </c>
      <c r="AW237" s="12" t="s">
        <v>33</v>
      </c>
      <c r="AX237" s="12" t="s">
        <v>79</v>
      </c>
      <c r="AY237" s="146" t="s">
        <v>121</v>
      </c>
    </row>
    <row r="238" spans="2:65" s="1" customFormat="1" ht="16.5" customHeight="1">
      <c r="B238" s="126"/>
      <c r="C238" s="127" t="s">
        <v>524</v>
      </c>
      <c r="D238" s="127" t="s">
        <v>124</v>
      </c>
      <c r="E238" s="128" t="s">
        <v>913</v>
      </c>
      <c r="F238" s="129" t="s">
        <v>914</v>
      </c>
      <c r="G238" s="130" t="s">
        <v>368</v>
      </c>
      <c r="H238" s="131">
        <v>2.081</v>
      </c>
      <c r="I238" s="132"/>
      <c r="J238" s="133">
        <f>ROUND(I238*H238,2)</f>
        <v>0</v>
      </c>
      <c r="K238" s="129" t="s">
        <v>3</v>
      </c>
      <c r="L238" s="31"/>
      <c r="M238" s="134" t="s">
        <v>3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141</v>
      </c>
      <c r="AT238" s="138" t="s">
        <v>124</v>
      </c>
      <c r="AU238" s="138" t="s">
        <v>81</v>
      </c>
      <c r="AY238" s="16" t="s">
        <v>121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79</v>
      </c>
      <c r="BK238" s="139">
        <f>ROUND(I238*H238,2)</f>
        <v>0</v>
      </c>
      <c r="BL238" s="16" t="s">
        <v>141</v>
      </c>
      <c r="BM238" s="138" t="s">
        <v>915</v>
      </c>
    </row>
    <row r="239" spans="2:65" s="1" customFormat="1" ht="18">
      <c r="B239" s="31"/>
      <c r="D239" s="140" t="s">
        <v>130</v>
      </c>
      <c r="F239" s="141" t="s">
        <v>916</v>
      </c>
      <c r="I239" s="142"/>
      <c r="L239" s="31"/>
      <c r="M239" s="143"/>
      <c r="T239" s="52"/>
      <c r="AT239" s="16" t="s">
        <v>130</v>
      </c>
      <c r="AU239" s="16" t="s">
        <v>81</v>
      </c>
    </row>
    <row r="240" spans="2:65" s="12" customFormat="1" ht="10">
      <c r="B240" s="145"/>
      <c r="D240" s="140" t="s">
        <v>212</v>
      </c>
      <c r="E240" s="146" t="s">
        <v>3</v>
      </c>
      <c r="F240" s="147" t="s">
        <v>917</v>
      </c>
      <c r="H240" s="148">
        <v>2.081</v>
      </c>
      <c r="I240" s="149"/>
      <c r="L240" s="145"/>
      <c r="M240" s="181"/>
      <c r="N240" s="182"/>
      <c r="O240" s="182"/>
      <c r="P240" s="182"/>
      <c r="Q240" s="182"/>
      <c r="R240" s="182"/>
      <c r="S240" s="182"/>
      <c r="T240" s="183"/>
      <c r="AT240" s="146" t="s">
        <v>212</v>
      </c>
      <c r="AU240" s="146" t="s">
        <v>81</v>
      </c>
      <c r="AV240" s="12" t="s">
        <v>81</v>
      </c>
      <c r="AW240" s="12" t="s">
        <v>33</v>
      </c>
      <c r="AX240" s="12" t="s">
        <v>79</v>
      </c>
      <c r="AY240" s="146" t="s">
        <v>121</v>
      </c>
    </row>
    <row r="241" spans="2:12" s="1" customFormat="1" ht="7" customHeight="1">
      <c r="B241" s="40"/>
      <c r="C241" s="41"/>
      <c r="D241" s="41"/>
      <c r="E241" s="41"/>
      <c r="F241" s="41"/>
      <c r="G241" s="41"/>
      <c r="H241" s="41"/>
      <c r="I241" s="41"/>
      <c r="J241" s="41"/>
      <c r="K241" s="41"/>
      <c r="L241" s="31"/>
    </row>
  </sheetData>
  <autoFilter ref="C84:K240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400-000000000000}"/>
    <hyperlink ref="F94" r:id="rId2" xr:uid="{00000000-0004-0000-0400-000001000000}"/>
    <hyperlink ref="F98" r:id="rId3" xr:uid="{00000000-0004-0000-0400-000002000000}"/>
    <hyperlink ref="F103" r:id="rId4" xr:uid="{00000000-0004-0000-0400-000003000000}"/>
    <hyperlink ref="F108" r:id="rId5" xr:uid="{00000000-0004-0000-0400-000004000000}"/>
    <hyperlink ref="F119" r:id="rId6" xr:uid="{00000000-0004-0000-0400-000005000000}"/>
    <hyperlink ref="F123" r:id="rId7" xr:uid="{00000000-0004-0000-0400-000006000000}"/>
    <hyperlink ref="F127" r:id="rId8" xr:uid="{00000000-0004-0000-0400-000007000000}"/>
    <hyperlink ref="F131" r:id="rId9" xr:uid="{00000000-0004-0000-0400-000008000000}"/>
    <hyperlink ref="F135" r:id="rId10" xr:uid="{00000000-0004-0000-0400-000009000000}"/>
    <hyperlink ref="F140" r:id="rId11" xr:uid="{00000000-0004-0000-0400-00000A000000}"/>
    <hyperlink ref="F145" r:id="rId12" xr:uid="{00000000-0004-0000-0400-00000B000000}"/>
    <hyperlink ref="F149" r:id="rId13" xr:uid="{00000000-0004-0000-0400-00000C000000}"/>
    <hyperlink ref="F153" r:id="rId14" xr:uid="{00000000-0004-0000-0400-00000D000000}"/>
    <hyperlink ref="F157" r:id="rId15" xr:uid="{00000000-0004-0000-0400-00000E000000}"/>
    <hyperlink ref="F230" r:id="rId16" xr:uid="{00000000-0004-0000-0400-00000F000000}"/>
    <hyperlink ref="F236" r:id="rId17" xr:uid="{00000000-0004-0000-0400-00001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676-18-1-0 - Vedlejší a o...</vt:lpstr>
      <vt:lpstr>676-18-1-1 - SO 101 Stezk...</vt:lpstr>
      <vt:lpstr>676-18-1-2 - SO 101 Stezk...</vt:lpstr>
      <vt:lpstr>676-18-1-3 - SO 202 Lávka</vt:lpstr>
      <vt:lpstr>'676-18-1-0 - Vedlejší a o...'!Názvy_tisku</vt:lpstr>
      <vt:lpstr>'676-18-1-1 - SO 101 Stezk...'!Názvy_tisku</vt:lpstr>
      <vt:lpstr>'676-18-1-2 - SO 101 Stezk...'!Názvy_tisku</vt:lpstr>
      <vt:lpstr>'676-18-1-3 - SO 202 Lávka'!Názvy_tisku</vt:lpstr>
      <vt:lpstr>'Rekapitulace stavby'!Názvy_tisku</vt:lpstr>
      <vt:lpstr>'676-18-1-0 - Vedlejší a o...'!Oblast_tisku</vt:lpstr>
      <vt:lpstr>'676-18-1-1 - SO 101 Stezk...'!Oblast_tisku</vt:lpstr>
      <vt:lpstr>'676-18-1-2 - SO 101 Stezk...'!Oblast_tisku</vt:lpstr>
      <vt:lpstr>'676-18-1-3 - SO 202 Lávka'!Oblast_tisku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Ibl</dc:creator>
  <cp:lastModifiedBy>Pavel Ibl</cp:lastModifiedBy>
  <dcterms:created xsi:type="dcterms:W3CDTF">2024-01-28T11:19:58Z</dcterms:created>
  <dcterms:modified xsi:type="dcterms:W3CDTF">2024-01-29T06:03:10Z</dcterms:modified>
</cp:coreProperties>
</file>